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居宅）勤務表ほか標準確認様式\"/>
    </mc:Choice>
  </mc:AlternateContent>
  <bookViews>
    <workbookView xWindow="-108" yWindow="-108" windowWidth="23256" windowHeight="12576" tabRatio="67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 i="8" l="1"/>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317" i="12" s="1"/>
  <c r="AX317" i="12" s="1"/>
  <c r="AZ317" i="12" s="1"/>
  <c r="U15" i="11" l="1"/>
  <c r="U23" i="11"/>
  <c r="U13" i="11"/>
  <c r="U21" i="11"/>
  <c r="U10" i="11"/>
  <c r="U19" i="11"/>
  <c r="U11" i="11"/>
  <c r="U14" i="11"/>
  <c r="U22" i="11"/>
  <c r="U7" i="11"/>
  <c r="U6" i="11"/>
  <c r="U318" i="12" s="1"/>
  <c r="AX318" i="12" s="1"/>
  <c r="AZ318" i="12" s="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U65" i="10" l="1"/>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N33" i="8" l="1"/>
  <c r="AF33" i="8"/>
  <c r="X33" i="8"/>
  <c r="AS30" i="8"/>
  <c r="W30" i="8"/>
  <c r="AM27" i="8"/>
  <c r="S33" i="8"/>
  <c r="AN27" i="8"/>
  <c r="AM33" i="8"/>
  <c r="AE33" i="8"/>
  <c r="W33" i="8"/>
  <c r="AR30" i="8"/>
  <c r="AH30" i="8"/>
  <c r="AG27" i="8"/>
  <c r="AT33" i="8"/>
  <c r="AL33" i="8"/>
  <c r="AD33" i="8"/>
  <c r="AE30" i="8"/>
  <c r="AF27" i="8"/>
  <c r="AS33" i="8"/>
  <c r="AK33" i="8"/>
  <c r="AD30" i="8"/>
  <c r="T30" i="8"/>
  <c r="Z27" i="8"/>
  <c r="AA33" i="8"/>
  <c r="S27" i="8"/>
  <c r="Y33" i="8"/>
  <c r="X30" i="8"/>
  <c r="AR33" i="8"/>
  <c r="T33" i="8"/>
  <c r="AO30" i="8"/>
  <c r="Y27" i="8"/>
  <c r="AL30" i="8"/>
  <c r="AG33" i="8"/>
  <c r="AH33" i="8"/>
  <c r="Z33" i="8"/>
  <c r="AK30" i="8"/>
  <c r="AA30" i="8"/>
  <c r="AT27" i="8"/>
  <c r="AO33"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M32" i="8" l="1"/>
  <c r="AE32" i="8"/>
  <c r="W32" i="8"/>
  <c r="AS29" i="8"/>
  <c r="AK29" i="8"/>
  <c r="AM26" i="8"/>
  <c r="AE26" i="8"/>
  <c r="W26" i="8"/>
  <c r="X29" i="8"/>
  <c r="Z26" i="8"/>
  <c r="X32" i="8"/>
  <c r="AT32" i="8"/>
  <c r="AL32" i="8"/>
  <c r="AD32" i="8"/>
  <c r="AR29" i="8"/>
  <c r="T29" i="8"/>
  <c r="AT26" i="8"/>
  <c r="AL26" i="8"/>
  <c r="AD26" i="8"/>
  <c r="AH32" i="8"/>
  <c r="AN29" i="8"/>
  <c r="AN32" i="8"/>
  <c r="AT29" i="8"/>
  <c r="AS32" i="8"/>
  <c r="AK32" i="8"/>
  <c r="AA29" i="8"/>
  <c r="S29" i="8"/>
  <c r="AS26" i="8"/>
  <c r="AK26" i="8"/>
  <c r="T26" i="8"/>
  <c r="Z32" i="8"/>
  <c r="AF29" i="8"/>
  <c r="AH26" i="8"/>
  <c r="AF32" i="8"/>
  <c r="AL29" i="8"/>
  <c r="AF26" i="8"/>
  <c r="AR32" i="8"/>
  <c r="T32" i="8"/>
  <c r="AH29" i="8"/>
  <c r="Z29" i="8"/>
  <c r="AR26" i="8"/>
  <c r="AN26" i="8"/>
  <c r="AA32" i="8"/>
  <c r="S32" i="8"/>
  <c r="AO29" i="8"/>
  <c r="AG29" i="8"/>
  <c r="Y29" i="8"/>
  <c r="AA26" i="8"/>
  <c r="S26" i="8"/>
  <c r="AX26" i="8" s="1"/>
  <c r="AZ26" i="8" s="1"/>
  <c r="AO32" i="8"/>
  <c r="AG32" i="8"/>
  <c r="Y32" i="8"/>
  <c r="AM29" i="8"/>
  <c r="AE29" i="8"/>
  <c r="W29" i="8"/>
  <c r="AO26" i="8"/>
  <c r="AG26" i="8"/>
  <c r="Y26" i="8"/>
  <c r="AD29" i="8"/>
  <c r="X26"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2" i="8" l="1"/>
  <c r="AZ32" i="8" s="1"/>
  <c r="AX29" i="8"/>
  <c r="AZ29"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F20" i="8"/>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<sst xmlns="http://schemas.openxmlformats.org/spreadsheetml/2006/main" count="1331" uniqueCount="200">
  <si>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</si>
  <si>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</si>
  <si>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</si>
  <si>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</si>
  <si>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</si>
  <si>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</si>
  <si>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</si>
  <si>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</si>
  <si>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</si>
  <si>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</si>
  <si>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</si>
  <si>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</si>
  <si>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</si>
  <si>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</si>
  <si>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</si>
  <si>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</si>
  <si>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</si>
  <si>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</si>
  <si>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</si>
  <si>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</si>
  <si>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</si>
  <si>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</si>
  <si>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</si>
  <si>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</si>
  <si>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</si>
  <si>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</si>
  <si>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</si>
  <si>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</si>
  <si>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</si>
  <si>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</si>
  <si>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</si>
  <si>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</si>
  <si>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</si>
  <si>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</si>
  <si>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</si>
  <si>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</si>
  <si>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</si>
  <si>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</si>
  <si>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</si>
  <si>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</si>
  <si>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</si>
  <si>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</si>
  <si>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</si>
  <si>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</si>
  <si>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</si>
  <si>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</si>
  <si>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</si>
  <si>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</si>
  <si>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</si>
  <si>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</si>
  <si>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</si>
  <si>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</si>
  <si>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</si>
  <si>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</si>
  <si>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</si>
  <si>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</si>
  <si>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</si>
  <si>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</si>
  <si>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</si>
  <si>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</si>
  <si>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</si>
  <si>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</si>
  <si>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</si>
  <si>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</si>
  <si>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</si>
  <si>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</si>
  <si>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</si>
  <si>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</si>
  <si>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</si>
  <si>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</si>
  <si>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</si>
  <si>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</si>
  <si>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</si>
  <si>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</si>
  <si>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</si>
  <si>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</si>
  <si>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</si>
  <si>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</si>
  <si>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</si>
  <si>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</si>
  <si>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</si>
  <si>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</si>
  <si>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</si>
  <si>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</si>
  <si>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</si>
  <si>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</si>
  <si>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</si>
  <si>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</si>
  <si>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</si>
  <si>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</si>
  <si>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</si>
  <si>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</si>
  <si>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</si>
  <si>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</si>
  <si>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</si>
  <si>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</si>
  <si>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</si>
  <si>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</si>
  <si>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</si>
  <si>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</si>
  <si>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</si>
  <si>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</si>
  <si>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</si>
  <si>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</si>
  <si>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</si>
  <si>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</si>
  <si>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</si>
  <si>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</si>
  <si>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</si>
  <si>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</si>
  <si>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</si>
  <si>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</si>
  <si>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</si>
  <si>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</si>
  <si>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</si>
  <si>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</si>
  <si>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</si>
  <si>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</si>
  <si>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</si>
  <si>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</si>
  <si>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</si>
  <si>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</si>
  <si>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</si>
  <si>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</si>
  <si>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</si>
  <si>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</si>
  <si>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</si>
  <si>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</si>
  <si>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</si>
  <si>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</si>
  <si>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</si>
  <si>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</si>
  <si>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</si>
  <si>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</si>
  <si>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</si>
  <si>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</si>
  <si>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</si>
  <si>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</si>
  <si>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</si>
  <si>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</si>
  <si>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</si>
  <si>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</si>
  <si>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</si>
  <si>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</si>
  <si>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</si>
  <si>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</si>
  <si>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</si>
  <si>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</si>
  <si>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</si>
  <si>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</si>
  <si>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</si>
  <si>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</si>
  <si>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</si>
  <si>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</si>
  <si>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</si>
  <si>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</si>
  <si>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</si>
  <si>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</si>
  <si>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</si>
  <si>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</si>
  <si>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</si>
  <si>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</si>
  <si>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</si>
  <si>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</si>
  <si>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</si>
  <si>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</si>
  <si>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</si>
  <si>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</si>
  <si>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</si>
  <si>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</si>
  <si>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</si>
  <si>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</si>
  <si>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</si>
  <si>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</si>
  <si>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</si>
  <si>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</si>
  <si>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</si>
  <si>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</si>
  <si>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</si>
  <si>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</si>
  <si>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</si>
  <si>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</si>
  <si>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</si>
  <si>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</si>
  <si>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</si>
  <si>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</si>
  <si>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</si>
  <si>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</si>
  <si>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</si>
  <si>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</si>
  <si>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</si>
  <si>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</si>
  <si>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</si>
  <si>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</si>
  <si>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</si>
  <si>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</si>
  <si>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</si>
  <si>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</si>
  <si>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</si>
  <si>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（参考様式1-7）</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</si>
</sst>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1" xfId="0" applyFont="1" applyBorder="1" applyAlignment="1">
      <alignment horizontal="center" vertical="center" shrinkToFi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5" fillId="3" borderId="12" xfId="0" applyFont="1" applyFill="1" applyBorder="1" applyAlignment="1">
      <alignment horizontal="left"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78"/>
  <sheetViews>
    <sheetView showGridLines="0" tabSelected="1" view="pageBreakPreview" zoomScale="70" zoomScaleNormal="70" zoomScaleSheetLayoutView="70" workbookViewId="0">
      <selection activeCell="C2" sqref="C2"/>
    </sheetView>
  </sheetViews>
  <sheetFormatPr defaultColWidth="4.3984375" defaultRowHeight="20.25" customHeight="1" x14ac:dyDescent="0.45"/>
  <cols>
    <col min="1" max="1" width="1.59765625" style="161" customWidth="1"/>
    <col min="2" max="5" width="5.69921875" style="161" customWidth="1"/>
    <col min="6" max="6" width="16.5" style="161" hidden="1" customWidth="1"/>
    <col min="7" max="58" width="5.59765625" style="161" customWidth="1"/>
    <col min="59" max="16384" width="4.3984375" style="161"/>
  </cols>
  <sheetData>
    <row r="1" spans="2:64" s="114" customFormat="1" ht="20.25" customHeight="1" x14ac:dyDescent="0.45">
      <c r="C1" s="115" t="s">
        <v>199</v>
      </c>
      <c r="D1" s="115"/>
      <c r="E1" s="115"/>
      <c r="F1" s="115"/>
      <c r="G1" s="115"/>
      <c r="H1" s="116" t="s">
        <v>0</v>
      </c>
      <c r="J1" s="116"/>
      <c r="L1" s="115"/>
      <c r="M1" s="115"/>
      <c r="N1" s="115"/>
      <c r="O1" s="115"/>
      <c r="P1" s="115"/>
      <c r="Q1" s="115"/>
      <c r="R1" s="115"/>
      <c r="AM1" s="117"/>
      <c r="AN1" s="118"/>
      <c r="AO1" s="118" t="s">
        <v>61</v>
      </c>
      <c r="AP1" s="295" t="s">
        <v>139</v>
      </c>
      <c r="AQ1" s="296"/>
      <c r="AR1" s="296"/>
      <c r="AS1" s="296"/>
      <c r="AT1" s="296"/>
      <c r="AU1" s="296"/>
      <c r="AV1" s="296"/>
      <c r="AW1" s="296"/>
      <c r="AX1" s="296"/>
      <c r="AY1" s="296"/>
      <c r="AZ1" s="296"/>
      <c r="BA1" s="296"/>
      <c r="BB1" s="296"/>
      <c r="BC1" s="296"/>
      <c r="BD1" s="296"/>
      <c r="BE1" s="296"/>
      <c r="BF1" s="118" t="s">
        <v>20</v>
      </c>
    </row>
    <row r="2" spans="2:64" s="114" customFormat="1" ht="20.25" customHeight="1" x14ac:dyDescent="0.45">
      <c r="C2" s="115"/>
      <c r="D2" s="115"/>
      <c r="E2" s="115"/>
      <c r="F2" s="115"/>
      <c r="G2" s="115"/>
      <c r="J2" s="116"/>
      <c r="L2" s="115"/>
      <c r="M2" s="115"/>
      <c r="N2" s="115"/>
      <c r="O2" s="115"/>
      <c r="P2" s="115"/>
      <c r="Q2" s="115"/>
      <c r="R2" s="115"/>
      <c r="Y2" s="119" t="s">
        <v>57</v>
      </c>
      <c r="Z2" s="297">
        <v>6</v>
      </c>
      <c r="AA2" s="297"/>
      <c r="AB2" s="119" t="s">
        <v>58</v>
      </c>
      <c r="AC2" s="298">
        <f>IF(Z2=0,"",YEAR(DATE(2018+Z2,1,1)))</f>
        <v>2024</v>
      </c>
      <c r="AD2" s="298"/>
      <c r="AE2" s="120" t="s">
        <v>59</v>
      </c>
      <c r="AF2" s="120" t="s">
        <v>1</v>
      </c>
      <c r="AG2" s="297">
        <v>4</v>
      </c>
      <c r="AH2" s="297"/>
      <c r="AI2" s="120" t="s">
        <v>48</v>
      </c>
      <c r="AM2" s="117"/>
      <c r="AN2" s="118"/>
      <c r="AO2" s="118" t="s">
        <v>60</v>
      </c>
      <c r="AP2" s="297" t="s">
        <v>160</v>
      </c>
      <c r="AQ2" s="297"/>
      <c r="AR2" s="297"/>
      <c r="AS2" s="297"/>
      <c r="AT2" s="297"/>
      <c r="AU2" s="297"/>
      <c r="AV2" s="297"/>
      <c r="AW2" s="297"/>
      <c r="AX2" s="297"/>
      <c r="AY2" s="297"/>
      <c r="AZ2" s="297"/>
      <c r="BA2" s="297"/>
      <c r="BB2" s="297"/>
      <c r="BC2" s="297"/>
      <c r="BD2" s="297"/>
      <c r="BE2" s="297"/>
      <c r="BF2" s="118" t="s">
        <v>20</v>
      </c>
    </row>
    <row r="3" spans="2:64" s="121" customFormat="1" ht="20.25" customHeight="1" x14ac:dyDescent="0.45">
      <c r="G3" s="116"/>
      <c r="J3" s="116"/>
      <c r="L3" s="118"/>
      <c r="M3" s="118"/>
      <c r="N3" s="118"/>
      <c r="O3" s="118"/>
      <c r="P3" s="118"/>
      <c r="Q3" s="118"/>
      <c r="R3" s="118"/>
      <c r="Z3" s="122"/>
      <c r="AA3" s="122"/>
      <c r="AB3" s="123"/>
      <c r="AC3" s="124"/>
      <c r="AD3" s="123"/>
      <c r="BA3" s="125" t="s">
        <v>92</v>
      </c>
      <c r="BB3" s="299" t="s">
        <v>125</v>
      </c>
      <c r="BC3" s="300"/>
      <c r="BD3" s="300"/>
      <c r="BE3" s="301"/>
      <c r="BF3" s="118"/>
    </row>
    <row r="4" spans="2:64" s="121" customFormat="1" ht="19.2" x14ac:dyDescent="0.45">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299" t="s">
        <v>127</v>
      </c>
      <c r="BC4" s="300"/>
      <c r="BD4" s="300"/>
      <c r="BE4" s="301"/>
      <c r="BF4" s="127"/>
    </row>
    <row r="5" spans="2:64" s="121" customFormat="1" ht="6.75" customHeight="1" x14ac:dyDescent="0.45">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45">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171</v>
      </c>
      <c r="AM6" s="114"/>
      <c r="AN6" s="114"/>
      <c r="AO6" s="114"/>
      <c r="AP6" s="114"/>
      <c r="AQ6" s="114"/>
      <c r="AR6" s="114"/>
      <c r="AS6" s="114"/>
      <c r="AT6" s="141"/>
      <c r="AU6" s="141"/>
      <c r="AV6" s="147"/>
      <c r="AW6" s="114"/>
      <c r="AX6" s="302">
        <v>40</v>
      </c>
      <c r="AY6" s="304"/>
      <c r="AZ6" s="147" t="s">
        <v>172</v>
      </c>
      <c r="BA6" s="114"/>
      <c r="BB6" s="302">
        <v>160</v>
      </c>
      <c r="BC6" s="304"/>
      <c r="BD6" s="147" t="s">
        <v>173</v>
      </c>
      <c r="BE6" s="114"/>
      <c r="BF6" s="127"/>
    </row>
    <row r="7" spans="2:64" s="121" customFormat="1" ht="6.75" customHeight="1" x14ac:dyDescent="0.45">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306">
        <f>DAY(EOMONTH(DATE(AC2,AG2,1),0))</f>
        <v>30</v>
      </c>
      <c r="BC8" s="307"/>
      <c r="BD8" s="114" t="s">
        <v>49</v>
      </c>
      <c r="BE8" s="114"/>
      <c r="BF8" s="114"/>
      <c r="BJ8" s="118"/>
      <c r="BK8" s="118"/>
      <c r="BL8" s="118"/>
    </row>
    <row r="9" spans="2:64" s="121"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174</v>
      </c>
      <c r="BA10" s="140"/>
      <c r="BB10" s="302">
        <v>1</v>
      </c>
      <c r="BC10" s="303"/>
      <c r="BD10" s="304"/>
      <c r="BE10" s="149" t="s">
        <v>21</v>
      </c>
      <c r="BF10" s="114"/>
      <c r="BJ10" s="118"/>
      <c r="BK10" s="118"/>
      <c r="BL10" s="118"/>
    </row>
    <row r="11" spans="2:64" s="121"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305"/>
      <c r="AP12" s="305"/>
      <c r="AQ12" s="305"/>
      <c r="AR12" s="147"/>
      <c r="AS12" s="145"/>
      <c r="AT12" s="145"/>
      <c r="AU12" s="145"/>
      <c r="AV12" s="140"/>
      <c r="AW12" s="140"/>
      <c r="AX12" s="148"/>
      <c r="AY12" s="148"/>
      <c r="AZ12" s="140"/>
      <c r="BA12" s="140"/>
      <c r="BB12" s="302">
        <v>1</v>
      </c>
      <c r="BC12" s="303"/>
      <c r="BD12" s="304"/>
      <c r="BE12" s="154" t="s">
        <v>22</v>
      </c>
      <c r="BF12" s="114"/>
      <c r="BJ12" s="118"/>
      <c r="BK12" s="118"/>
      <c r="BL12" s="118"/>
    </row>
    <row r="13" spans="2:64" s="121"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260">
        <v>0.39583333333333331</v>
      </c>
      <c r="AV14" s="261"/>
      <c r="AW14" s="262"/>
      <c r="AX14" s="131" t="s">
        <v>2</v>
      </c>
      <c r="AY14" s="260">
        <v>0.6875</v>
      </c>
      <c r="AZ14" s="261"/>
      <c r="BA14" s="262"/>
      <c r="BB14" s="130" t="s">
        <v>23</v>
      </c>
      <c r="BC14" s="263">
        <f>(AY14-AU14)*24</f>
        <v>7</v>
      </c>
      <c r="BD14" s="264"/>
      <c r="BE14" s="129" t="s">
        <v>24</v>
      </c>
      <c r="BF14" s="131"/>
      <c r="BJ14" s="118"/>
      <c r="BK14" s="118"/>
      <c r="BL14" s="118"/>
    </row>
    <row r="15" spans="2:64" s="121" customFormat="1" ht="6.75" customHeight="1" x14ac:dyDescent="0.2">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 customHeight="1" thickBot="1" x14ac:dyDescent="0.5">
      <c r="C16" s="162"/>
      <c r="D16" s="162"/>
      <c r="E16" s="162"/>
      <c r="F16" s="162"/>
      <c r="G16" s="162"/>
      <c r="X16" s="162"/>
      <c r="AN16" s="162"/>
      <c r="BE16" s="163"/>
      <c r="BF16" s="163"/>
      <c r="BG16" s="163"/>
    </row>
    <row r="17" spans="2:58" ht="20.25" customHeight="1" x14ac:dyDescent="0.45">
      <c r="B17" s="308" t="s">
        <v>88</v>
      </c>
      <c r="C17" s="311" t="s">
        <v>176</v>
      </c>
      <c r="D17" s="312"/>
      <c r="E17" s="313"/>
      <c r="F17" s="164"/>
      <c r="G17" s="320" t="s">
        <v>177</v>
      </c>
      <c r="H17" s="323" t="s">
        <v>178</v>
      </c>
      <c r="I17" s="312"/>
      <c r="J17" s="312"/>
      <c r="K17" s="313"/>
      <c r="L17" s="323" t="s">
        <v>179</v>
      </c>
      <c r="M17" s="312"/>
      <c r="N17" s="312"/>
      <c r="O17" s="326"/>
      <c r="P17" s="329"/>
      <c r="Q17" s="330"/>
      <c r="R17" s="331"/>
      <c r="S17" s="338" t="s">
        <v>180</v>
      </c>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40"/>
      <c r="AX17" s="341" t="str">
        <f>IF(BB3="４週","(11) 1～4週目の勤務時間数合計","(11) 1か月の勤務時間数   合計")</f>
        <v>(11) 1～4週目の勤務時間数合計</v>
      </c>
      <c r="AY17" s="342"/>
      <c r="AZ17" s="347" t="s">
        <v>181</v>
      </c>
      <c r="BA17" s="348"/>
      <c r="BB17" s="265" t="s">
        <v>182</v>
      </c>
      <c r="BC17" s="266"/>
      <c r="BD17" s="266"/>
      <c r="BE17" s="266"/>
      <c r="BF17" s="267"/>
    </row>
    <row r="18" spans="2:58" ht="20.25" customHeight="1" x14ac:dyDescent="0.45">
      <c r="B18" s="309"/>
      <c r="C18" s="314"/>
      <c r="D18" s="315"/>
      <c r="E18" s="316"/>
      <c r="F18" s="165"/>
      <c r="G18" s="321"/>
      <c r="H18" s="324"/>
      <c r="I18" s="315"/>
      <c r="J18" s="315"/>
      <c r="K18" s="316"/>
      <c r="L18" s="324"/>
      <c r="M18" s="315"/>
      <c r="N18" s="315"/>
      <c r="O18" s="327"/>
      <c r="P18" s="332"/>
      <c r="Q18" s="333"/>
      <c r="R18" s="334"/>
      <c r="S18" s="353" t="s">
        <v>15</v>
      </c>
      <c r="T18" s="354"/>
      <c r="U18" s="354"/>
      <c r="V18" s="354"/>
      <c r="W18" s="354"/>
      <c r="X18" s="354"/>
      <c r="Y18" s="355"/>
      <c r="Z18" s="353" t="s">
        <v>16</v>
      </c>
      <c r="AA18" s="354"/>
      <c r="AB18" s="354"/>
      <c r="AC18" s="354"/>
      <c r="AD18" s="354"/>
      <c r="AE18" s="354"/>
      <c r="AF18" s="355"/>
      <c r="AG18" s="353" t="s">
        <v>17</v>
      </c>
      <c r="AH18" s="354"/>
      <c r="AI18" s="354"/>
      <c r="AJ18" s="354"/>
      <c r="AK18" s="354"/>
      <c r="AL18" s="354"/>
      <c r="AM18" s="355"/>
      <c r="AN18" s="353" t="s">
        <v>18</v>
      </c>
      <c r="AO18" s="354"/>
      <c r="AP18" s="354"/>
      <c r="AQ18" s="354"/>
      <c r="AR18" s="354"/>
      <c r="AS18" s="354"/>
      <c r="AT18" s="355"/>
      <c r="AU18" s="356" t="s">
        <v>19</v>
      </c>
      <c r="AV18" s="357"/>
      <c r="AW18" s="358"/>
      <c r="AX18" s="343"/>
      <c r="AY18" s="344"/>
      <c r="AZ18" s="349"/>
      <c r="BA18" s="350"/>
      <c r="BB18" s="268"/>
      <c r="BC18" s="269"/>
      <c r="BD18" s="269"/>
      <c r="BE18" s="269"/>
      <c r="BF18" s="270"/>
    </row>
    <row r="19" spans="2:58" ht="20.25" customHeight="1" x14ac:dyDescent="0.45">
      <c r="B19" s="309"/>
      <c r="C19" s="314"/>
      <c r="D19" s="315"/>
      <c r="E19" s="316"/>
      <c r="F19" s="165"/>
      <c r="G19" s="321"/>
      <c r="H19" s="324"/>
      <c r="I19" s="315"/>
      <c r="J19" s="315"/>
      <c r="K19" s="316"/>
      <c r="L19" s="324"/>
      <c r="M19" s="315"/>
      <c r="N19" s="315"/>
      <c r="O19" s="327"/>
      <c r="P19" s="332"/>
      <c r="Q19" s="333"/>
      <c r="R19" s="334"/>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343"/>
      <c r="AY19" s="344"/>
      <c r="AZ19" s="349"/>
      <c r="BA19" s="350"/>
      <c r="BB19" s="268"/>
      <c r="BC19" s="269"/>
      <c r="BD19" s="269"/>
      <c r="BE19" s="269"/>
      <c r="BF19" s="270"/>
    </row>
    <row r="20" spans="2:58" ht="20.25" hidden="1" customHeight="1" x14ac:dyDescent="0.45">
      <c r="B20" s="309"/>
      <c r="C20" s="314"/>
      <c r="D20" s="315"/>
      <c r="E20" s="316"/>
      <c r="F20" s="165"/>
      <c r="G20" s="321"/>
      <c r="H20" s="324"/>
      <c r="I20" s="315"/>
      <c r="J20" s="315"/>
      <c r="K20" s="316"/>
      <c r="L20" s="324"/>
      <c r="M20" s="315"/>
      <c r="N20" s="315"/>
      <c r="O20" s="327"/>
      <c r="P20" s="332"/>
      <c r="Q20" s="333"/>
      <c r="R20" s="334"/>
      <c r="S20" s="166">
        <f>WEEKDAY(DATE($AC$2,$AG$2,1))</f>
        <v>2</v>
      </c>
      <c r="T20" s="167">
        <f>WEEKDAY(DATE($AC$2,$AG$2,2))</f>
        <v>3</v>
      </c>
      <c r="U20" s="167">
        <f>WEEKDAY(DATE($AC$2,$AG$2,3))</f>
        <v>4</v>
      </c>
      <c r="V20" s="167">
        <f>WEEKDAY(DATE($AC$2,$AG$2,4))</f>
        <v>5</v>
      </c>
      <c r="W20" s="167">
        <f>WEEKDAY(DATE($AC$2,$AG$2,5))</f>
        <v>6</v>
      </c>
      <c r="X20" s="167">
        <f>WEEKDAY(DATE($AC$2,$AG$2,6))</f>
        <v>7</v>
      </c>
      <c r="Y20" s="168">
        <f>WEEKDAY(DATE($AC$2,$AG$2,7))</f>
        <v>1</v>
      </c>
      <c r="Z20" s="166">
        <f>WEEKDAY(DATE($AC$2,$AG$2,8))</f>
        <v>2</v>
      </c>
      <c r="AA20" s="167">
        <f>WEEKDAY(DATE($AC$2,$AG$2,9))</f>
        <v>3</v>
      </c>
      <c r="AB20" s="167">
        <f>WEEKDAY(DATE($AC$2,$AG$2,10))</f>
        <v>4</v>
      </c>
      <c r="AC20" s="167">
        <f>WEEKDAY(DATE($AC$2,$AG$2,11))</f>
        <v>5</v>
      </c>
      <c r="AD20" s="167">
        <f>WEEKDAY(DATE($AC$2,$AG$2,12))</f>
        <v>6</v>
      </c>
      <c r="AE20" s="167">
        <f>WEEKDAY(DATE($AC$2,$AG$2,13))</f>
        <v>7</v>
      </c>
      <c r="AF20" s="168">
        <f>WEEKDAY(DATE($AC$2,$AG$2,14))</f>
        <v>1</v>
      </c>
      <c r="AG20" s="166">
        <f>WEEKDAY(DATE($AC$2,$AG$2,15))</f>
        <v>2</v>
      </c>
      <c r="AH20" s="167">
        <f>WEEKDAY(DATE($AC$2,$AG$2,16))</f>
        <v>3</v>
      </c>
      <c r="AI20" s="167">
        <f>WEEKDAY(DATE($AC$2,$AG$2,17))</f>
        <v>4</v>
      </c>
      <c r="AJ20" s="167">
        <f>WEEKDAY(DATE($AC$2,$AG$2,18))</f>
        <v>5</v>
      </c>
      <c r="AK20" s="167">
        <f>WEEKDAY(DATE($AC$2,$AG$2,19))</f>
        <v>6</v>
      </c>
      <c r="AL20" s="167">
        <f>WEEKDAY(DATE($AC$2,$AG$2,20))</f>
        <v>7</v>
      </c>
      <c r="AM20" s="168">
        <f>WEEKDAY(DATE($AC$2,$AG$2,21))</f>
        <v>1</v>
      </c>
      <c r="AN20" s="166">
        <f>WEEKDAY(DATE($AC$2,$AG$2,22))</f>
        <v>2</v>
      </c>
      <c r="AO20" s="167">
        <f>WEEKDAY(DATE($AC$2,$AG$2,23))</f>
        <v>3</v>
      </c>
      <c r="AP20" s="167">
        <f>WEEKDAY(DATE($AC$2,$AG$2,24))</f>
        <v>4</v>
      </c>
      <c r="AQ20" s="167">
        <f>WEEKDAY(DATE($AC$2,$AG$2,25))</f>
        <v>5</v>
      </c>
      <c r="AR20" s="167">
        <f>WEEKDAY(DATE($AC$2,$AG$2,26))</f>
        <v>6</v>
      </c>
      <c r="AS20" s="167">
        <f>WEEKDAY(DATE($AC$2,$AG$2,27))</f>
        <v>7</v>
      </c>
      <c r="AT20" s="168">
        <f>WEEKDAY(DATE($AC$2,$AG$2,28))</f>
        <v>1</v>
      </c>
      <c r="AU20" s="166">
        <f>IF(AU19=29,WEEKDAY(DATE($AC$2,$AG$2,29)),0)</f>
        <v>0</v>
      </c>
      <c r="AV20" s="167">
        <f>IF(AV19=30,WEEKDAY(DATE($AC$2,$AG$2,30)),0)</f>
        <v>0</v>
      </c>
      <c r="AW20" s="168">
        <f>IF(AW19=31,WEEKDAY(DATE($AC$2,$AG$2,31)),0)</f>
        <v>0</v>
      </c>
      <c r="AX20" s="343"/>
      <c r="AY20" s="344"/>
      <c r="AZ20" s="349"/>
      <c r="BA20" s="350"/>
      <c r="BB20" s="268"/>
      <c r="BC20" s="269"/>
      <c r="BD20" s="269"/>
      <c r="BE20" s="269"/>
      <c r="BF20" s="270"/>
    </row>
    <row r="21" spans="2:58" ht="22.5" customHeight="1" thickBot="1" x14ac:dyDescent="0.5">
      <c r="B21" s="310"/>
      <c r="C21" s="317"/>
      <c r="D21" s="318"/>
      <c r="E21" s="319"/>
      <c r="F21" s="173"/>
      <c r="G21" s="322"/>
      <c r="H21" s="325"/>
      <c r="I21" s="318"/>
      <c r="J21" s="318"/>
      <c r="K21" s="319"/>
      <c r="L21" s="325"/>
      <c r="M21" s="318"/>
      <c r="N21" s="318"/>
      <c r="O21" s="328"/>
      <c r="P21" s="335"/>
      <c r="Q21" s="336"/>
      <c r="R21" s="337"/>
      <c r="S21" s="174" t="str">
        <f>IF(S20=1,"日",IF(S20=2,"月",IF(S20=3,"火",IF(S20=4,"水",IF(S20=5,"木",IF(S20=6,"金","土"))))))</f>
        <v>月</v>
      </c>
      <c r="T21" s="175" t="str">
        <f t="shared" ref="T21:AT21" si="0">IF(T20=1,"日",IF(T20=2,"月",IF(T20=3,"火",IF(T20=4,"水",IF(T20=5,"木",IF(T20=6,"金","土"))))))</f>
        <v>火</v>
      </c>
      <c r="U21" s="175" t="str">
        <f t="shared" si="0"/>
        <v>水</v>
      </c>
      <c r="V21" s="175" t="str">
        <f t="shared" si="0"/>
        <v>木</v>
      </c>
      <c r="W21" s="175" t="str">
        <f t="shared" si="0"/>
        <v>金</v>
      </c>
      <c r="X21" s="175" t="str">
        <f t="shared" si="0"/>
        <v>土</v>
      </c>
      <c r="Y21" s="176" t="str">
        <f t="shared" si="0"/>
        <v>日</v>
      </c>
      <c r="Z21" s="174" t="str">
        <f>IF(Z20=1,"日",IF(Z20=2,"月",IF(Z20=3,"火",IF(Z20=4,"水",IF(Z20=5,"木",IF(Z20=6,"金","土"))))))</f>
        <v>月</v>
      </c>
      <c r="AA21" s="175" t="str">
        <f t="shared" si="0"/>
        <v>火</v>
      </c>
      <c r="AB21" s="175" t="str">
        <f t="shared" si="0"/>
        <v>水</v>
      </c>
      <c r="AC21" s="175" t="str">
        <f t="shared" si="0"/>
        <v>木</v>
      </c>
      <c r="AD21" s="175" t="str">
        <f t="shared" si="0"/>
        <v>金</v>
      </c>
      <c r="AE21" s="175" t="str">
        <f t="shared" si="0"/>
        <v>土</v>
      </c>
      <c r="AF21" s="176" t="str">
        <f t="shared" si="0"/>
        <v>日</v>
      </c>
      <c r="AG21" s="174" t="str">
        <f>IF(AG20=1,"日",IF(AG20=2,"月",IF(AG20=3,"火",IF(AG20=4,"水",IF(AG20=5,"木",IF(AG20=6,"金","土"))))))</f>
        <v>月</v>
      </c>
      <c r="AH21" s="175" t="str">
        <f t="shared" si="0"/>
        <v>火</v>
      </c>
      <c r="AI21" s="175" t="str">
        <f t="shared" si="0"/>
        <v>水</v>
      </c>
      <c r="AJ21" s="175" t="str">
        <f t="shared" si="0"/>
        <v>木</v>
      </c>
      <c r="AK21" s="175" t="str">
        <f t="shared" si="0"/>
        <v>金</v>
      </c>
      <c r="AL21" s="175" t="str">
        <f t="shared" si="0"/>
        <v>土</v>
      </c>
      <c r="AM21" s="176" t="str">
        <f t="shared" si="0"/>
        <v>日</v>
      </c>
      <c r="AN21" s="174" t="str">
        <f>IF(AN20=1,"日",IF(AN20=2,"月",IF(AN20=3,"火",IF(AN20=4,"水",IF(AN20=5,"木",IF(AN20=6,"金","土"))))))</f>
        <v>月</v>
      </c>
      <c r="AO21" s="175" t="str">
        <f t="shared" si="0"/>
        <v>火</v>
      </c>
      <c r="AP21" s="175" t="str">
        <f t="shared" si="0"/>
        <v>水</v>
      </c>
      <c r="AQ21" s="175" t="str">
        <f t="shared" si="0"/>
        <v>木</v>
      </c>
      <c r="AR21" s="175" t="str">
        <f t="shared" si="0"/>
        <v>金</v>
      </c>
      <c r="AS21" s="175" t="str">
        <f t="shared" si="0"/>
        <v>土</v>
      </c>
      <c r="AT21" s="176" t="str">
        <f t="shared" si="0"/>
        <v>日</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345"/>
      <c r="AY21" s="346"/>
      <c r="AZ21" s="351"/>
      <c r="BA21" s="352"/>
      <c r="BB21" s="271"/>
      <c r="BC21" s="272"/>
      <c r="BD21" s="272"/>
      <c r="BE21" s="272"/>
      <c r="BF21" s="273"/>
    </row>
    <row r="22" spans="2:58" ht="20.25" customHeight="1" x14ac:dyDescent="0.45">
      <c r="B22" s="384">
        <v>1</v>
      </c>
      <c r="C22" s="389" t="s">
        <v>145</v>
      </c>
      <c r="D22" s="390"/>
      <c r="E22" s="391"/>
      <c r="F22" s="84"/>
      <c r="G22" s="392" t="s">
        <v>105</v>
      </c>
      <c r="H22" s="394" t="s">
        <v>145</v>
      </c>
      <c r="I22" s="395"/>
      <c r="J22" s="395"/>
      <c r="K22" s="396"/>
      <c r="L22" s="359" t="s">
        <v>106</v>
      </c>
      <c r="M22" s="360"/>
      <c r="N22" s="360"/>
      <c r="O22" s="361"/>
      <c r="P22" s="365" t="s">
        <v>44</v>
      </c>
      <c r="Q22" s="366"/>
      <c r="R22" s="367"/>
      <c r="S22" s="104" t="s">
        <v>128</v>
      </c>
      <c r="T22" s="105" t="s">
        <v>130</v>
      </c>
      <c r="U22" s="105"/>
      <c r="V22" s="105"/>
      <c r="W22" s="105" t="s">
        <v>128</v>
      </c>
      <c r="X22" s="105" t="s">
        <v>161</v>
      </c>
      <c r="Y22" s="106" t="s">
        <v>128</v>
      </c>
      <c r="Z22" s="104" t="s">
        <v>128</v>
      </c>
      <c r="AA22" s="105" t="s">
        <v>128</v>
      </c>
      <c r="AB22" s="105"/>
      <c r="AC22" s="105"/>
      <c r="AD22" s="105" t="s">
        <v>128</v>
      </c>
      <c r="AE22" s="105" t="s">
        <v>161</v>
      </c>
      <c r="AF22" s="106" t="s">
        <v>128</v>
      </c>
      <c r="AG22" s="104" t="s">
        <v>128</v>
      </c>
      <c r="AH22" s="105" t="s">
        <v>128</v>
      </c>
      <c r="AI22" s="105"/>
      <c r="AJ22" s="105"/>
      <c r="AK22" s="105" t="s">
        <v>128</v>
      </c>
      <c r="AL22" s="105" t="s">
        <v>161</v>
      </c>
      <c r="AM22" s="106" t="s">
        <v>128</v>
      </c>
      <c r="AN22" s="104" t="s">
        <v>128</v>
      </c>
      <c r="AO22" s="105" t="s">
        <v>128</v>
      </c>
      <c r="AP22" s="105"/>
      <c r="AQ22" s="105"/>
      <c r="AR22" s="105" t="s">
        <v>128</v>
      </c>
      <c r="AS22" s="105" t="s">
        <v>161</v>
      </c>
      <c r="AT22" s="106" t="s">
        <v>128</v>
      </c>
      <c r="AU22" s="104"/>
      <c r="AV22" s="105"/>
      <c r="AW22" s="105"/>
      <c r="AX22" s="385"/>
      <c r="AY22" s="386"/>
      <c r="AZ22" s="387"/>
      <c r="BA22" s="388"/>
      <c r="BB22" s="274"/>
      <c r="BC22" s="275"/>
      <c r="BD22" s="275"/>
      <c r="BE22" s="275"/>
      <c r="BF22" s="276"/>
    </row>
    <row r="23" spans="2:58" ht="20.25" customHeight="1" x14ac:dyDescent="0.45">
      <c r="B23" s="370"/>
      <c r="C23" s="378"/>
      <c r="D23" s="379"/>
      <c r="E23" s="380"/>
      <c r="F23" s="85"/>
      <c r="G23" s="393"/>
      <c r="H23" s="397"/>
      <c r="I23" s="398"/>
      <c r="J23" s="398"/>
      <c r="K23" s="399"/>
      <c r="L23" s="362"/>
      <c r="M23" s="363"/>
      <c r="N23" s="363"/>
      <c r="O23" s="364"/>
      <c r="P23" s="283" t="s">
        <v>14</v>
      </c>
      <c r="Q23" s="284"/>
      <c r="R23" s="28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286">
        <f>IF($BB$3="４週",SUM(S23:AT23),IF($BB$3="暦月",SUM(S23:AW23),""))</f>
        <v>160</v>
      </c>
      <c r="AY23" s="287"/>
      <c r="AZ23" s="288">
        <f>IF($BB$3="４週",AX23/4,IF($BB$3="暦月",【記載例】通所リハ!AX23/(【記載例】通所リハ!$BB$8/7),""))</f>
        <v>40</v>
      </c>
      <c r="BA23" s="289"/>
      <c r="BB23" s="277"/>
      <c r="BC23" s="278"/>
      <c r="BD23" s="278"/>
      <c r="BE23" s="278"/>
      <c r="BF23" s="279"/>
    </row>
    <row r="24" spans="2:58" ht="20.25" customHeight="1" x14ac:dyDescent="0.45">
      <c r="B24" s="370"/>
      <c r="C24" s="381"/>
      <c r="D24" s="382"/>
      <c r="E24" s="383"/>
      <c r="F24" s="86" t="str">
        <f>C22</f>
        <v>医師</v>
      </c>
      <c r="G24" s="393"/>
      <c r="H24" s="397"/>
      <c r="I24" s="398"/>
      <c r="J24" s="398"/>
      <c r="K24" s="399"/>
      <c r="L24" s="362"/>
      <c r="M24" s="363"/>
      <c r="N24" s="363"/>
      <c r="O24" s="364"/>
      <c r="P24" s="290" t="s">
        <v>45</v>
      </c>
      <c r="Q24" s="291"/>
      <c r="R24" s="292"/>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293">
        <f>IF($BB$3="４週",SUM(S24:AT24),IF($BB$3="暦月",SUM(S24:AW24),""))</f>
        <v>140</v>
      </c>
      <c r="AY24" s="294"/>
      <c r="AZ24" s="368">
        <f>IF($BB$3="４週",AX24/4,IF($BB$3="暦月",【記載例】通所リハ!AX24/(【記載例】通所リハ!$BB$8/7),""))</f>
        <v>35</v>
      </c>
      <c r="BA24" s="369"/>
      <c r="BB24" s="280"/>
      <c r="BC24" s="281"/>
      <c r="BD24" s="281"/>
      <c r="BE24" s="281"/>
      <c r="BF24" s="282"/>
    </row>
    <row r="25" spans="2:58" ht="20.25" customHeight="1" x14ac:dyDescent="0.45">
      <c r="B25" s="370">
        <f>B22+1</f>
        <v>2</v>
      </c>
      <c r="C25" s="375" t="s">
        <v>25</v>
      </c>
      <c r="D25" s="376"/>
      <c r="E25" s="377"/>
      <c r="F25" s="111"/>
      <c r="G25" s="403" t="s">
        <v>105</v>
      </c>
      <c r="H25" s="405" t="s">
        <v>148</v>
      </c>
      <c r="I25" s="398"/>
      <c r="J25" s="398"/>
      <c r="K25" s="399"/>
      <c r="L25" s="406" t="s">
        <v>107</v>
      </c>
      <c r="M25" s="407"/>
      <c r="N25" s="407"/>
      <c r="O25" s="408"/>
      <c r="P25" s="412" t="s">
        <v>44</v>
      </c>
      <c r="Q25" s="413"/>
      <c r="R25" s="414"/>
      <c r="S25" s="104" t="s">
        <v>161</v>
      </c>
      <c r="T25" s="105" t="s">
        <v>128</v>
      </c>
      <c r="U25" s="105"/>
      <c r="V25" s="105"/>
      <c r="W25" s="105" t="s">
        <v>128</v>
      </c>
      <c r="X25" s="105" t="s">
        <v>128</v>
      </c>
      <c r="Y25" s="106" t="s">
        <v>161</v>
      </c>
      <c r="Z25" s="104" t="s">
        <v>161</v>
      </c>
      <c r="AA25" s="105" t="s">
        <v>128</v>
      </c>
      <c r="AB25" s="105"/>
      <c r="AC25" s="105"/>
      <c r="AD25" s="105" t="s">
        <v>128</v>
      </c>
      <c r="AE25" s="105" t="s">
        <v>128</v>
      </c>
      <c r="AF25" s="106" t="s">
        <v>161</v>
      </c>
      <c r="AG25" s="104" t="s">
        <v>161</v>
      </c>
      <c r="AH25" s="105" t="s">
        <v>128</v>
      </c>
      <c r="AI25" s="105"/>
      <c r="AJ25" s="105"/>
      <c r="AK25" s="105" t="s">
        <v>128</v>
      </c>
      <c r="AL25" s="105" t="s">
        <v>128</v>
      </c>
      <c r="AM25" s="106" t="s">
        <v>161</v>
      </c>
      <c r="AN25" s="104" t="s">
        <v>161</v>
      </c>
      <c r="AO25" s="105" t="s">
        <v>128</v>
      </c>
      <c r="AP25" s="105"/>
      <c r="AQ25" s="105"/>
      <c r="AR25" s="105" t="s">
        <v>128</v>
      </c>
      <c r="AS25" s="105" t="s">
        <v>128</v>
      </c>
      <c r="AT25" s="106" t="s">
        <v>161</v>
      </c>
      <c r="AU25" s="104"/>
      <c r="AV25" s="105"/>
      <c r="AW25" s="105"/>
      <c r="AX25" s="371"/>
      <c r="AY25" s="372"/>
      <c r="AZ25" s="373"/>
      <c r="BA25" s="374"/>
      <c r="BB25" s="400"/>
      <c r="BC25" s="401"/>
      <c r="BD25" s="401"/>
      <c r="BE25" s="401"/>
      <c r="BF25" s="402"/>
    </row>
    <row r="26" spans="2:58" ht="20.25" customHeight="1" x14ac:dyDescent="0.45">
      <c r="B26" s="370"/>
      <c r="C26" s="378"/>
      <c r="D26" s="379"/>
      <c r="E26" s="380"/>
      <c r="F26" s="85"/>
      <c r="G26" s="393"/>
      <c r="H26" s="397"/>
      <c r="I26" s="398"/>
      <c r="J26" s="398"/>
      <c r="K26" s="399"/>
      <c r="L26" s="362"/>
      <c r="M26" s="363"/>
      <c r="N26" s="363"/>
      <c r="O26" s="364"/>
      <c r="P26" s="283" t="s">
        <v>14</v>
      </c>
      <c r="Q26" s="284"/>
      <c r="R26" s="28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286">
        <f>IF($BB$3="４週",SUM(S26:AT26),IF($BB$3="暦月",SUM(S26:AW26),""))</f>
        <v>160</v>
      </c>
      <c r="AY26" s="287"/>
      <c r="AZ26" s="288">
        <f>IF($BB$3="４週",AX26/4,IF($BB$3="暦月",【記載例】通所リハ!AX26/(【記載例】通所リハ!$BB$8/7),""))</f>
        <v>40</v>
      </c>
      <c r="BA26" s="289"/>
      <c r="BB26" s="277"/>
      <c r="BC26" s="278"/>
      <c r="BD26" s="278"/>
      <c r="BE26" s="278"/>
      <c r="BF26" s="279"/>
    </row>
    <row r="27" spans="2:58" ht="20.25" customHeight="1" x14ac:dyDescent="0.45">
      <c r="B27" s="370"/>
      <c r="C27" s="381"/>
      <c r="D27" s="382"/>
      <c r="E27" s="383"/>
      <c r="F27" s="85" t="str">
        <f>C25</f>
        <v>理学療法士</v>
      </c>
      <c r="G27" s="404"/>
      <c r="H27" s="397"/>
      <c r="I27" s="398"/>
      <c r="J27" s="398"/>
      <c r="K27" s="399"/>
      <c r="L27" s="409"/>
      <c r="M27" s="410"/>
      <c r="N27" s="410"/>
      <c r="O27" s="411"/>
      <c r="P27" s="290" t="s">
        <v>45</v>
      </c>
      <c r="Q27" s="291"/>
      <c r="R27" s="292"/>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293">
        <f>IF($BB$3="４週",SUM(S27:AT27),IF($BB$3="暦月",SUM(S27:AW27),""))</f>
        <v>140</v>
      </c>
      <c r="AY27" s="294"/>
      <c r="AZ27" s="368">
        <f>IF($BB$3="４週",AX27/4,IF($BB$3="暦月",【記載例】通所リハ!AX27/(【記載例】通所リハ!$BB$8/7),""))</f>
        <v>35</v>
      </c>
      <c r="BA27" s="369"/>
      <c r="BB27" s="280"/>
      <c r="BC27" s="281"/>
      <c r="BD27" s="281"/>
      <c r="BE27" s="281"/>
      <c r="BF27" s="282"/>
    </row>
    <row r="28" spans="2:58" ht="20.25" customHeight="1" x14ac:dyDescent="0.45">
      <c r="B28" s="370">
        <f>B25+1</f>
        <v>3</v>
      </c>
      <c r="C28" s="375" t="s">
        <v>4</v>
      </c>
      <c r="D28" s="376"/>
      <c r="E28" s="377"/>
      <c r="F28" s="111"/>
      <c r="G28" s="403" t="s">
        <v>105</v>
      </c>
      <c r="H28" s="405" t="s">
        <v>13</v>
      </c>
      <c r="I28" s="398"/>
      <c r="J28" s="398"/>
      <c r="K28" s="399"/>
      <c r="L28" s="406" t="s">
        <v>108</v>
      </c>
      <c r="M28" s="407"/>
      <c r="N28" s="407"/>
      <c r="O28" s="408"/>
      <c r="P28" s="412" t="s">
        <v>44</v>
      </c>
      <c r="Q28" s="413"/>
      <c r="R28" s="414"/>
      <c r="S28" s="104" t="s">
        <v>128</v>
      </c>
      <c r="T28" s="105" t="s">
        <v>161</v>
      </c>
      <c r="U28" s="105"/>
      <c r="V28" s="105"/>
      <c r="W28" s="105" t="s">
        <v>161</v>
      </c>
      <c r="X28" s="105" t="s">
        <v>161</v>
      </c>
      <c r="Y28" s="106" t="s">
        <v>128</v>
      </c>
      <c r="Z28" s="104" t="s">
        <v>128</v>
      </c>
      <c r="AA28" s="105" t="s">
        <v>161</v>
      </c>
      <c r="AB28" s="105"/>
      <c r="AC28" s="105"/>
      <c r="AD28" s="105" t="s">
        <v>161</v>
      </c>
      <c r="AE28" s="105" t="s">
        <v>161</v>
      </c>
      <c r="AF28" s="106" t="s">
        <v>128</v>
      </c>
      <c r="AG28" s="104" t="s">
        <v>128</v>
      </c>
      <c r="AH28" s="105" t="s">
        <v>161</v>
      </c>
      <c r="AI28" s="105"/>
      <c r="AJ28" s="105"/>
      <c r="AK28" s="105" t="s">
        <v>161</v>
      </c>
      <c r="AL28" s="105" t="s">
        <v>161</v>
      </c>
      <c r="AM28" s="106" t="s">
        <v>128</v>
      </c>
      <c r="AN28" s="104" t="s">
        <v>128</v>
      </c>
      <c r="AO28" s="105" t="s">
        <v>161</v>
      </c>
      <c r="AP28" s="105"/>
      <c r="AQ28" s="105"/>
      <c r="AR28" s="105" t="s">
        <v>161</v>
      </c>
      <c r="AS28" s="105" t="s">
        <v>161</v>
      </c>
      <c r="AT28" s="106" t="s">
        <v>128</v>
      </c>
      <c r="AU28" s="104"/>
      <c r="AV28" s="105"/>
      <c r="AW28" s="105"/>
      <c r="AX28" s="371"/>
      <c r="AY28" s="372"/>
      <c r="AZ28" s="373"/>
      <c r="BA28" s="374"/>
      <c r="BB28" s="400"/>
      <c r="BC28" s="401"/>
      <c r="BD28" s="401"/>
      <c r="BE28" s="401"/>
      <c r="BF28" s="402"/>
    </row>
    <row r="29" spans="2:58" ht="20.25" customHeight="1" x14ac:dyDescent="0.45">
      <c r="B29" s="370"/>
      <c r="C29" s="378"/>
      <c r="D29" s="379"/>
      <c r="E29" s="380"/>
      <c r="F29" s="85"/>
      <c r="G29" s="393"/>
      <c r="H29" s="397"/>
      <c r="I29" s="398"/>
      <c r="J29" s="398"/>
      <c r="K29" s="399"/>
      <c r="L29" s="362"/>
      <c r="M29" s="363"/>
      <c r="N29" s="363"/>
      <c r="O29" s="364"/>
      <c r="P29" s="283" t="s">
        <v>14</v>
      </c>
      <c r="Q29" s="284"/>
      <c r="R29" s="28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286">
        <f>IF($BB$3="４週",SUM(S29:AT29),IF($BB$3="暦月",SUM(S29:AW29),""))</f>
        <v>160</v>
      </c>
      <c r="AY29" s="287"/>
      <c r="AZ29" s="288">
        <f>IF($BB$3="４週",AX29/4,IF($BB$3="暦月",【記載例】通所リハ!AX29/(【記載例】通所リハ!$BB$8/7),""))</f>
        <v>40</v>
      </c>
      <c r="BA29" s="289"/>
      <c r="BB29" s="277"/>
      <c r="BC29" s="278"/>
      <c r="BD29" s="278"/>
      <c r="BE29" s="278"/>
      <c r="BF29" s="279"/>
    </row>
    <row r="30" spans="2:58" ht="20.25" customHeight="1" x14ac:dyDescent="0.45">
      <c r="B30" s="370"/>
      <c r="C30" s="381"/>
      <c r="D30" s="382"/>
      <c r="E30" s="383"/>
      <c r="F30" s="85" t="str">
        <f>C28</f>
        <v>看護職員</v>
      </c>
      <c r="G30" s="404"/>
      <c r="H30" s="397"/>
      <c r="I30" s="398"/>
      <c r="J30" s="398"/>
      <c r="K30" s="399"/>
      <c r="L30" s="409"/>
      <c r="M30" s="410"/>
      <c r="N30" s="410"/>
      <c r="O30" s="411"/>
      <c r="P30" s="290" t="s">
        <v>45</v>
      </c>
      <c r="Q30" s="291"/>
      <c r="R30" s="292"/>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293">
        <f>IF($BB$3="４週",SUM(S30:AT30),IF($BB$3="暦月",SUM(S30:AW30),""))</f>
        <v>140</v>
      </c>
      <c r="AY30" s="294"/>
      <c r="AZ30" s="368">
        <f>IF($BB$3="４週",AX30/4,IF($BB$3="暦月",【記載例】通所リハ!AX30/(【記載例】通所リハ!$BB$8/7),""))</f>
        <v>35</v>
      </c>
      <c r="BA30" s="369"/>
      <c r="BB30" s="280"/>
      <c r="BC30" s="281"/>
      <c r="BD30" s="281"/>
      <c r="BE30" s="281"/>
      <c r="BF30" s="282"/>
    </row>
    <row r="31" spans="2:58" ht="20.25" customHeight="1" x14ac:dyDescent="0.45">
      <c r="B31" s="370">
        <f>B28+1</f>
        <v>4</v>
      </c>
      <c r="C31" s="375" t="s">
        <v>55</v>
      </c>
      <c r="D31" s="376"/>
      <c r="E31" s="377"/>
      <c r="F31" s="111"/>
      <c r="G31" s="403" t="s">
        <v>105</v>
      </c>
      <c r="H31" s="405" t="s">
        <v>91</v>
      </c>
      <c r="I31" s="398"/>
      <c r="J31" s="398"/>
      <c r="K31" s="399"/>
      <c r="L31" s="406" t="s">
        <v>109</v>
      </c>
      <c r="M31" s="407"/>
      <c r="N31" s="407"/>
      <c r="O31" s="408"/>
      <c r="P31" s="412" t="s">
        <v>44</v>
      </c>
      <c r="Q31" s="413"/>
      <c r="R31" s="414"/>
      <c r="S31" s="104" t="s">
        <v>29</v>
      </c>
      <c r="T31" s="105" t="s">
        <v>130</v>
      </c>
      <c r="U31" s="105"/>
      <c r="V31" s="105"/>
      <c r="W31" s="105" t="s">
        <v>161</v>
      </c>
      <c r="X31" s="105" t="s">
        <v>29</v>
      </c>
      <c r="Y31" s="106" t="s">
        <v>161</v>
      </c>
      <c r="Z31" s="104" t="s">
        <v>29</v>
      </c>
      <c r="AA31" s="105" t="s">
        <v>161</v>
      </c>
      <c r="AB31" s="105"/>
      <c r="AC31" s="105"/>
      <c r="AD31" s="105" t="s">
        <v>161</v>
      </c>
      <c r="AE31" s="105" t="s">
        <v>29</v>
      </c>
      <c r="AF31" s="106" t="s">
        <v>161</v>
      </c>
      <c r="AG31" s="104" t="s">
        <v>29</v>
      </c>
      <c r="AH31" s="105" t="s">
        <v>161</v>
      </c>
      <c r="AI31" s="105"/>
      <c r="AJ31" s="105"/>
      <c r="AK31" s="105" t="s">
        <v>161</v>
      </c>
      <c r="AL31" s="105" t="s">
        <v>29</v>
      </c>
      <c r="AM31" s="106" t="s">
        <v>161</v>
      </c>
      <c r="AN31" s="104" t="s">
        <v>161</v>
      </c>
      <c r="AO31" s="105" t="s">
        <v>161</v>
      </c>
      <c r="AP31" s="105"/>
      <c r="AQ31" s="105"/>
      <c r="AR31" s="105" t="s">
        <v>161</v>
      </c>
      <c r="AS31" s="105" t="s">
        <v>29</v>
      </c>
      <c r="AT31" s="106" t="s">
        <v>161</v>
      </c>
      <c r="AU31" s="104"/>
      <c r="AV31" s="105"/>
      <c r="AW31" s="105"/>
      <c r="AX31" s="371"/>
      <c r="AY31" s="372"/>
      <c r="AZ31" s="373"/>
      <c r="BA31" s="374"/>
      <c r="BB31" s="400"/>
      <c r="BC31" s="401"/>
      <c r="BD31" s="401"/>
      <c r="BE31" s="401"/>
      <c r="BF31" s="402"/>
    </row>
    <row r="32" spans="2:58" ht="20.25" customHeight="1" x14ac:dyDescent="0.45">
      <c r="B32" s="370"/>
      <c r="C32" s="378"/>
      <c r="D32" s="379"/>
      <c r="E32" s="380"/>
      <c r="F32" s="85"/>
      <c r="G32" s="393"/>
      <c r="H32" s="397"/>
      <c r="I32" s="398"/>
      <c r="J32" s="398"/>
      <c r="K32" s="399"/>
      <c r="L32" s="362"/>
      <c r="M32" s="363"/>
      <c r="N32" s="363"/>
      <c r="O32" s="364"/>
      <c r="P32" s="283" t="s">
        <v>14</v>
      </c>
      <c r="Q32" s="284"/>
      <c r="R32" s="28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286">
        <f>IF($BB$3="４週",SUM(S32:AT32),IF($BB$3="暦月",SUM(S32:AW32),""))</f>
        <v>160</v>
      </c>
      <c r="AY32" s="287"/>
      <c r="AZ32" s="288">
        <f>IF($BB$3="４週",AX32/4,IF($BB$3="暦月",【記載例】通所リハ!AX32/(【記載例】通所リハ!$BB$8/7),""))</f>
        <v>40</v>
      </c>
      <c r="BA32" s="289"/>
      <c r="BB32" s="277"/>
      <c r="BC32" s="278"/>
      <c r="BD32" s="278"/>
      <c r="BE32" s="278"/>
      <c r="BF32" s="279"/>
    </row>
    <row r="33" spans="2:58" ht="20.25" customHeight="1" x14ac:dyDescent="0.45">
      <c r="B33" s="370"/>
      <c r="C33" s="381"/>
      <c r="D33" s="382"/>
      <c r="E33" s="383"/>
      <c r="F33" s="85" t="str">
        <f>C31</f>
        <v>介護職員</v>
      </c>
      <c r="G33" s="404"/>
      <c r="H33" s="397"/>
      <c r="I33" s="398"/>
      <c r="J33" s="398"/>
      <c r="K33" s="399"/>
      <c r="L33" s="409"/>
      <c r="M33" s="410"/>
      <c r="N33" s="410"/>
      <c r="O33" s="411"/>
      <c r="P33" s="290" t="s">
        <v>45</v>
      </c>
      <c r="Q33" s="291"/>
      <c r="R33" s="292"/>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293">
        <f>IF($BB$3="４週",SUM(S33:AT33),IF($BB$3="暦月",SUM(S33:AW33),""))</f>
        <v>140</v>
      </c>
      <c r="AY33" s="294"/>
      <c r="AZ33" s="368">
        <f>IF($BB$3="４週",AX33/4,IF($BB$3="暦月",【記載例】通所リハ!AX33/(【記載例】通所リハ!$BB$8/7),""))</f>
        <v>35</v>
      </c>
      <c r="BA33" s="369"/>
      <c r="BB33" s="280"/>
      <c r="BC33" s="281"/>
      <c r="BD33" s="281"/>
      <c r="BE33" s="281"/>
      <c r="BF33" s="282"/>
    </row>
    <row r="34" spans="2:58" ht="20.25" customHeight="1" x14ac:dyDescent="0.45">
      <c r="B34" s="370">
        <f>B31+1</f>
        <v>5</v>
      </c>
      <c r="C34" s="375"/>
      <c r="D34" s="376"/>
      <c r="E34" s="377"/>
      <c r="F34" s="111"/>
      <c r="G34" s="403"/>
      <c r="H34" s="405"/>
      <c r="I34" s="398"/>
      <c r="J34" s="398"/>
      <c r="K34" s="399"/>
      <c r="L34" s="406"/>
      <c r="M34" s="407"/>
      <c r="N34" s="407"/>
      <c r="O34" s="408"/>
      <c r="P34" s="412" t="s">
        <v>44</v>
      </c>
      <c r="Q34" s="413"/>
      <c r="R34" s="41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371"/>
      <c r="AY34" s="372"/>
      <c r="AZ34" s="373"/>
      <c r="BA34" s="374"/>
      <c r="BB34" s="400"/>
      <c r="BC34" s="401"/>
      <c r="BD34" s="401"/>
      <c r="BE34" s="401"/>
      <c r="BF34" s="402"/>
    </row>
    <row r="35" spans="2:58" ht="20.25" customHeight="1" x14ac:dyDescent="0.45">
      <c r="B35" s="370"/>
      <c r="C35" s="378"/>
      <c r="D35" s="379"/>
      <c r="E35" s="380"/>
      <c r="F35" s="85"/>
      <c r="G35" s="393"/>
      <c r="H35" s="397"/>
      <c r="I35" s="398"/>
      <c r="J35" s="398"/>
      <c r="K35" s="399"/>
      <c r="L35" s="362"/>
      <c r="M35" s="363"/>
      <c r="N35" s="363"/>
      <c r="O35" s="364"/>
      <c r="P35" s="283" t="s">
        <v>14</v>
      </c>
      <c r="Q35" s="284"/>
      <c r="R35" s="285"/>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286">
        <f>IF($BB$3="４週",SUM(S35:AT35),IF($BB$3="暦月",SUM(S35:AW35),""))</f>
        <v>0</v>
      </c>
      <c r="AY35" s="287"/>
      <c r="AZ35" s="288">
        <f>IF($BB$3="４週",AX35/4,IF($BB$3="暦月",【記載例】通所リハ!AX35/(【記載例】通所リハ!$BB$8/7),""))</f>
        <v>0</v>
      </c>
      <c r="BA35" s="289"/>
      <c r="BB35" s="277"/>
      <c r="BC35" s="278"/>
      <c r="BD35" s="278"/>
      <c r="BE35" s="278"/>
      <c r="BF35" s="279"/>
    </row>
    <row r="36" spans="2:58" ht="20.25" customHeight="1" x14ac:dyDescent="0.45">
      <c r="B36" s="370"/>
      <c r="C36" s="381"/>
      <c r="D36" s="382"/>
      <c r="E36" s="383"/>
      <c r="F36" s="85">
        <f>C34</f>
        <v>0</v>
      </c>
      <c r="G36" s="404"/>
      <c r="H36" s="397"/>
      <c r="I36" s="398"/>
      <c r="J36" s="398"/>
      <c r="K36" s="399"/>
      <c r="L36" s="409"/>
      <c r="M36" s="410"/>
      <c r="N36" s="410"/>
      <c r="O36" s="411"/>
      <c r="P36" s="290" t="s">
        <v>45</v>
      </c>
      <c r="Q36" s="291"/>
      <c r="R36" s="292"/>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93">
        <f>IF($BB$3="４週",SUM(S36:AT36),IF($BB$3="暦月",SUM(S36:AW36),""))</f>
        <v>0</v>
      </c>
      <c r="AY36" s="294"/>
      <c r="AZ36" s="368">
        <f>IF($BB$3="４週",AX36/4,IF($BB$3="暦月",【記載例】通所リハ!AX36/(【記載例】通所リハ!$BB$8/7),""))</f>
        <v>0</v>
      </c>
      <c r="BA36" s="369"/>
      <c r="BB36" s="280"/>
      <c r="BC36" s="281"/>
      <c r="BD36" s="281"/>
      <c r="BE36" s="281"/>
      <c r="BF36" s="282"/>
    </row>
    <row r="37" spans="2:58" ht="20.25" customHeight="1" x14ac:dyDescent="0.45">
      <c r="B37" s="370">
        <f>B34+1</f>
        <v>6</v>
      </c>
      <c r="C37" s="375"/>
      <c r="D37" s="376"/>
      <c r="E37" s="377"/>
      <c r="F37" s="111"/>
      <c r="G37" s="403"/>
      <c r="H37" s="405"/>
      <c r="I37" s="398"/>
      <c r="J37" s="398"/>
      <c r="K37" s="399"/>
      <c r="L37" s="406"/>
      <c r="M37" s="407"/>
      <c r="N37" s="407"/>
      <c r="O37" s="408"/>
      <c r="P37" s="412" t="s">
        <v>44</v>
      </c>
      <c r="Q37" s="413"/>
      <c r="R37" s="4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71"/>
      <c r="AY37" s="372"/>
      <c r="AZ37" s="373"/>
      <c r="BA37" s="374"/>
      <c r="BB37" s="400"/>
      <c r="BC37" s="401"/>
      <c r="BD37" s="401"/>
      <c r="BE37" s="401"/>
      <c r="BF37" s="402"/>
    </row>
    <row r="38" spans="2:58" ht="20.25" customHeight="1" x14ac:dyDescent="0.45">
      <c r="B38" s="370"/>
      <c r="C38" s="378"/>
      <c r="D38" s="379"/>
      <c r="E38" s="380"/>
      <c r="F38" s="85"/>
      <c r="G38" s="393"/>
      <c r="H38" s="397"/>
      <c r="I38" s="398"/>
      <c r="J38" s="398"/>
      <c r="K38" s="399"/>
      <c r="L38" s="362"/>
      <c r="M38" s="363"/>
      <c r="N38" s="363"/>
      <c r="O38" s="364"/>
      <c r="P38" s="283" t="s">
        <v>14</v>
      </c>
      <c r="Q38" s="284"/>
      <c r="R38" s="28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286">
        <f>IF($BB$3="４週",SUM(S38:AT38),IF($BB$3="暦月",SUM(S38:AW38),""))</f>
        <v>0</v>
      </c>
      <c r="AY38" s="287"/>
      <c r="AZ38" s="288">
        <f>IF($BB$3="４週",AX38/4,IF($BB$3="暦月",【記載例】通所リハ!AX38/(【記載例】通所リハ!$BB$8/7),""))</f>
        <v>0</v>
      </c>
      <c r="BA38" s="289"/>
      <c r="BB38" s="277"/>
      <c r="BC38" s="278"/>
      <c r="BD38" s="278"/>
      <c r="BE38" s="278"/>
      <c r="BF38" s="279"/>
    </row>
    <row r="39" spans="2:58" ht="20.25" customHeight="1" x14ac:dyDescent="0.45">
      <c r="B39" s="370"/>
      <c r="C39" s="381"/>
      <c r="D39" s="382"/>
      <c r="E39" s="383"/>
      <c r="F39" s="85">
        <f>C37</f>
        <v>0</v>
      </c>
      <c r="G39" s="404"/>
      <c r="H39" s="397"/>
      <c r="I39" s="398"/>
      <c r="J39" s="398"/>
      <c r="K39" s="399"/>
      <c r="L39" s="409"/>
      <c r="M39" s="410"/>
      <c r="N39" s="410"/>
      <c r="O39" s="411"/>
      <c r="P39" s="290" t="s">
        <v>45</v>
      </c>
      <c r="Q39" s="291"/>
      <c r="R39" s="29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93">
        <f>IF($BB$3="４週",SUM(S39:AT39),IF($BB$3="暦月",SUM(S39:AW39),""))</f>
        <v>0</v>
      </c>
      <c r="AY39" s="294"/>
      <c r="AZ39" s="368">
        <f>IF($BB$3="４週",AX39/4,IF($BB$3="暦月",【記載例】通所リハ!AX39/(【記載例】通所リハ!$BB$8/7),""))</f>
        <v>0</v>
      </c>
      <c r="BA39" s="369"/>
      <c r="BB39" s="280"/>
      <c r="BC39" s="281"/>
      <c r="BD39" s="281"/>
      <c r="BE39" s="281"/>
      <c r="BF39" s="282"/>
    </row>
    <row r="40" spans="2:58" ht="20.25" customHeight="1" x14ac:dyDescent="0.45">
      <c r="B40" s="370">
        <f>B37+1</f>
        <v>7</v>
      </c>
      <c r="C40" s="375"/>
      <c r="D40" s="376"/>
      <c r="E40" s="377"/>
      <c r="F40" s="111"/>
      <c r="G40" s="403"/>
      <c r="H40" s="405"/>
      <c r="I40" s="398"/>
      <c r="J40" s="398"/>
      <c r="K40" s="399"/>
      <c r="L40" s="406"/>
      <c r="M40" s="407"/>
      <c r="N40" s="407"/>
      <c r="O40" s="408"/>
      <c r="P40" s="412" t="s">
        <v>44</v>
      </c>
      <c r="Q40" s="413"/>
      <c r="R40" s="4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71"/>
      <c r="AY40" s="372"/>
      <c r="AZ40" s="373"/>
      <c r="BA40" s="374"/>
      <c r="BB40" s="400"/>
      <c r="BC40" s="401"/>
      <c r="BD40" s="401"/>
      <c r="BE40" s="401"/>
      <c r="BF40" s="402"/>
    </row>
    <row r="41" spans="2:58" ht="20.25" customHeight="1" x14ac:dyDescent="0.45">
      <c r="B41" s="370"/>
      <c r="C41" s="378"/>
      <c r="D41" s="379"/>
      <c r="E41" s="380"/>
      <c r="F41" s="85"/>
      <c r="G41" s="393"/>
      <c r="H41" s="397"/>
      <c r="I41" s="398"/>
      <c r="J41" s="398"/>
      <c r="K41" s="399"/>
      <c r="L41" s="362"/>
      <c r="M41" s="363"/>
      <c r="N41" s="363"/>
      <c r="O41" s="364"/>
      <c r="P41" s="283" t="s">
        <v>14</v>
      </c>
      <c r="Q41" s="284"/>
      <c r="R41" s="28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286">
        <f>IF($BB$3="４週",SUM(S41:AT41),IF($BB$3="暦月",SUM(S41:AW41),""))</f>
        <v>0</v>
      </c>
      <c r="AY41" s="287"/>
      <c r="AZ41" s="288">
        <f>IF($BB$3="４週",AX41/4,IF($BB$3="暦月",【記載例】通所リハ!AX41/(【記載例】通所リハ!$BB$8/7),""))</f>
        <v>0</v>
      </c>
      <c r="BA41" s="289"/>
      <c r="BB41" s="277"/>
      <c r="BC41" s="278"/>
      <c r="BD41" s="278"/>
      <c r="BE41" s="278"/>
      <c r="BF41" s="279"/>
    </row>
    <row r="42" spans="2:58" ht="20.25" customHeight="1" x14ac:dyDescent="0.45">
      <c r="B42" s="370"/>
      <c r="C42" s="381"/>
      <c r="D42" s="382"/>
      <c r="E42" s="383"/>
      <c r="F42" s="85">
        <f>C40</f>
        <v>0</v>
      </c>
      <c r="G42" s="404"/>
      <c r="H42" s="397"/>
      <c r="I42" s="398"/>
      <c r="J42" s="398"/>
      <c r="K42" s="399"/>
      <c r="L42" s="409"/>
      <c r="M42" s="410"/>
      <c r="N42" s="410"/>
      <c r="O42" s="411"/>
      <c r="P42" s="290" t="s">
        <v>45</v>
      </c>
      <c r="Q42" s="291"/>
      <c r="R42" s="29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93">
        <f>IF($BB$3="４週",SUM(S42:AT42),IF($BB$3="暦月",SUM(S42:AW42),""))</f>
        <v>0</v>
      </c>
      <c r="AY42" s="294"/>
      <c r="AZ42" s="368">
        <f>IF($BB$3="４週",AX42/4,IF($BB$3="暦月",【記載例】通所リハ!AX42/(【記載例】通所リハ!$BB$8/7),""))</f>
        <v>0</v>
      </c>
      <c r="BA42" s="369"/>
      <c r="BB42" s="280"/>
      <c r="BC42" s="281"/>
      <c r="BD42" s="281"/>
      <c r="BE42" s="281"/>
      <c r="BF42" s="282"/>
    </row>
    <row r="43" spans="2:58" ht="20.25" customHeight="1" x14ac:dyDescent="0.45">
      <c r="B43" s="370">
        <f>B40+1</f>
        <v>8</v>
      </c>
      <c r="C43" s="375"/>
      <c r="D43" s="376"/>
      <c r="E43" s="377"/>
      <c r="F43" s="111"/>
      <c r="G43" s="403"/>
      <c r="H43" s="405"/>
      <c r="I43" s="398"/>
      <c r="J43" s="398"/>
      <c r="K43" s="399"/>
      <c r="L43" s="406"/>
      <c r="M43" s="407"/>
      <c r="N43" s="407"/>
      <c r="O43" s="408"/>
      <c r="P43" s="412" t="s">
        <v>44</v>
      </c>
      <c r="Q43" s="413"/>
      <c r="R43" s="4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71"/>
      <c r="AY43" s="372"/>
      <c r="AZ43" s="373"/>
      <c r="BA43" s="374"/>
      <c r="BB43" s="400"/>
      <c r="BC43" s="401"/>
      <c r="BD43" s="401"/>
      <c r="BE43" s="401"/>
      <c r="BF43" s="402"/>
    </row>
    <row r="44" spans="2:58" ht="20.25" customHeight="1" x14ac:dyDescent="0.45">
      <c r="B44" s="370"/>
      <c r="C44" s="378"/>
      <c r="D44" s="379"/>
      <c r="E44" s="380"/>
      <c r="F44" s="85"/>
      <c r="G44" s="393"/>
      <c r="H44" s="397"/>
      <c r="I44" s="398"/>
      <c r="J44" s="398"/>
      <c r="K44" s="399"/>
      <c r="L44" s="362"/>
      <c r="M44" s="363"/>
      <c r="N44" s="363"/>
      <c r="O44" s="364"/>
      <c r="P44" s="283" t="s">
        <v>14</v>
      </c>
      <c r="Q44" s="284"/>
      <c r="R44" s="28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286">
        <f>IF($BB$3="４週",SUM(S44:AT44),IF($BB$3="暦月",SUM(S44:AW44),""))</f>
        <v>0</v>
      </c>
      <c r="AY44" s="287"/>
      <c r="AZ44" s="288">
        <f>IF($BB$3="４週",AX44/4,IF($BB$3="暦月",【記載例】通所リハ!AX44/(【記載例】通所リハ!$BB$8/7),""))</f>
        <v>0</v>
      </c>
      <c r="BA44" s="289"/>
      <c r="BB44" s="277"/>
      <c r="BC44" s="278"/>
      <c r="BD44" s="278"/>
      <c r="BE44" s="278"/>
      <c r="BF44" s="279"/>
    </row>
    <row r="45" spans="2:58" ht="20.25" customHeight="1" x14ac:dyDescent="0.45">
      <c r="B45" s="370"/>
      <c r="C45" s="381"/>
      <c r="D45" s="382"/>
      <c r="E45" s="383"/>
      <c r="F45" s="85">
        <f>C43</f>
        <v>0</v>
      </c>
      <c r="G45" s="404"/>
      <c r="H45" s="397"/>
      <c r="I45" s="398"/>
      <c r="J45" s="398"/>
      <c r="K45" s="399"/>
      <c r="L45" s="409"/>
      <c r="M45" s="410"/>
      <c r="N45" s="410"/>
      <c r="O45" s="411"/>
      <c r="P45" s="290" t="s">
        <v>45</v>
      </c>
      <c r="Q45" s="291"/>
      <c r="R45" s="29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93">
        <f>IF($BB$3="４週",SUM(S45:AT45),IF($BB$3="暦月",SUM(S45:AW45),""))</f>
        <v>0</v>
      </c>
      <c r="AY45" s="294"/>
      <c r="AZ45" s="368">
        <f>IF($BB$3="４週",AX45/4,IF($BB$3="暦月",【記載例】通所リハ!AX45/(【記載例】通所リハ!$BB$8/7),""))</f>
        <v>0</v>
      </c>
      <c r="BA45" s="369"/>
      <c r="BB45" s="280"/>
      <c r="BC45" s="281"/>
      <c r="BD45" s="281"/>
      <c r="BE45" s="281"/>
      <c r="BF45" s="282"/>
    </row>
    <row r="46" spans="2:58" ht="20.25" customHeight="1" x14ac:dyDescent="0.45">
      <c r="B46" s="370">
        <f>B43+1</f>
        <v>9</v>
      </c>
      <c r="C46" s="375"/>
      <c r="D46" s="376"/>
      <c r="E46" s="377"/>
      <c r="F46" s="111"/>
      <c r="G46" s="403"/>
      <c r="H46" s="405"/>
      <c r="I46" s="398"/>
      <c r="J46" s="398"/>
      <c r="K46" s="399"/>
      <c r="L46" s="406"/>
      <c r="M46" s="407"/>
      <c r="N46" s="407"/>
      <c r="O46" s="408"/>
      <c r="P46" s="412" t="s">
        <v>44</v>
      </c>
      <c r="Q46" s="413"/>
      <c r="R46" s="4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71"/>
      <c r="AY46" s="372"/>
      <c r="AZ46" s="373"/>
      <c r="BA46" s="374"/>
      <c r="BB46" s="400"/>
      <c r="BC46" s="401"/>
      <c r="BD46" s="401"/>
      <c r="BE46" s="401"/>
      <c r="BF46" s="402"/>
    </row>
    <row r="47" spans="2:58" ht="20.25" customHeight="1" x14ac:dyDescent="0.45">
      <c r="B47" s="370"/>
      <c r="C47" s="378"/>
      <c r="D47" s="379"/>
      <c r="E47" s="380"/>
      <c r="F47" s="85"/>
      <c r="G47" s="393"/>
      <c r="H47" s="397"/>
      <c r="I47" s="398"/>
      <c r="J47" s="398"/>
      <c r="K47" s="399"/>
      <c r="L47" s="362"/>
      <c r="M47" s="363"/>
      <c r="N47" s="363"/>
      <c r="O47" s="364"/>
      <c r="P47" s="283" t="s">
        <v>14</v>
      </c>
      <c r="Q47" s="284"/>
      <c r="R47" s="28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286">
        <f>IF($BB$3="４週",SUM(S47:AT47),IF($BB$3="暦月",SUM(S47:AW47),""))</f>
        <v>0</v>
      </c>
      <c r="AY47" s="287"/>
      <c r="AZ47" s="288">
        <f>IF($BB$3="４週",AX47/4,IF($BB$3="暦月",【記載例】通所リハ!AX47/(【記載例】通所リハ!$BB$8/7),""))</f>
        <v>0</v>
      </c>
      <c r="BA47" s="289"/>
      <c r="BB47" s="277"/>
      <c r="BC47" s="278"/>
      <c r="BD47" s="278"/>
      <c r="BE47" s="278"/>
      <c r="BF47" s="279"/>
    </row>
    <row r="48" spans="2:58" ht="20.25" customHeight="1" x14ac:dyDescent="0.45">
      <c r="B48" s="370"/>
      <c r="C48" s="381"/>
      <c r="D48" s="382"/>
      <c r="E48" s="383"/>
      <c r="F48" s="85">
        <f>C46</f>
        <v>0</v>
      </c>
      <c r="G48" s="404"/>
      <c r="H48" s="397"/>
      <c r="I48" s="398"/>
      <c r="J48" s="398"/>
      <c r="K48" s="399"/>
      <c r="L48" s="409"/>
      <c r="M48" s="410"/>
      <c r="N48" s="410"/>
      <c r="O48" s="411"/>
      <c r="P48" s="290" t="s">
        <v>45</v>
      </c>
      <c r="Q48" s="291"/>
      <c r="R48" s="29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93">
        <f>IF($BB$3="４週",SUM(S48:AT48),IF($BB$3="暦月",SUM(S48:AW48),""))</f>
        <v>0</v>
      </c>
      <c r="AY48" s="294"/>
      <c r="AZ48" s="368">
        <f>IF($BB$3="４週",AX48/4,IF($BB$3="暦月",【記載例】通所リハ!AX48/(【記載例】通所リハ!$BB$8/7),""))</f>
        <v>0</v>
      </c>
      <c r="BA48" s="369"/>
      <c r="BB48" s="280"/>
      <c r="BC48" s="281"/>
      <c r="BD48" s="281"/>
      <c r="BE48" s="281"/>
      <c r="BF48" s="282"/>
    </row>
    <row r="49" spans="2:58" ht="20.25" customHeight="1" x14ac:dyDescent="0.45">
      <c r="B49" s="370">
        <f>B46+1</f>
        <v>10</v>
      </c>
      <c r="C49" s="375"/>
      <c r="D49" s="376"/>
      <c r="E49" s="377"/>
      <c r="F49" s="111"/>
      <c r="G49" s="403"/>
      <c r="H49" s="405"/>
      <c r="I49" s="398"/>
      <c r="J49" s="398"/>
      <c r="K49" s="399"/>
      <c r="L49" s="406"/>
      <c r="M49" s="407"/>
      <c r="N49" s="407"/>
      <c r="O49" s="408"/>
      <c r="P49" s="412" t="s">
        <v>44</v>
      </c>
      <c r="Q49" s="413"/>
      <c r="R49" s="4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71"/>
      <c r="AY49" s="372"/>
      <c r="AZ49" s="373"/>
      <c r="BA49" s="374"/>
      <c r="BB49" s="400"/>
      <c r="BC49" s="401"/>
      <c r="BD49" s="401"/>
      <c r="BE49" s="401"/>
      <c r="BF49" s="402"/>
    </row>
    <row r="50" spans="2:58" ht="20.25" customHeight="1" x14ac:dyDescent="0.45">
      <c r="B50" s="370"/>
      <c r="C50" s="378"/>
      <c r="D50" s="379"/>
      <c r="E50" s="380"/>
      <c r="F50" s="85"/>
      <c r="G50" s="393"/>
      <c r="H50" s="397"/>
      <c r="I50" s="398"/>
      <c r="J50" s="398"/>
      <c r="K50" s="399"/>
      <c r="L50" s="362"/>
      <c r="M50" s="363"/>
      <c r="N50" s="363"/>
      <c r="O50" s="364"/>
      <c r="P50" s="283" t="s">
        <v>14</v>
      </c>
      <c r="Q50" s="284"/>
      <c r="R50" s="28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286">
        <f>IF($BB$3="４週",SUM(S50:AT50),IF($BB$3="暦月",SUM(S50:AW50),""))</f>
        <v>0</v>
      </c>
      <c r="AY50" s="287"/>
      <c r="AZ50" s="288">
        <f>IF($BB$3="４週",AX50/4,IF($BB$3="暦月",【記載例】通所リハ!AX50/(【記載例】通所リハ!$BB$8/7),""))</f>
        <v>0</v>
      </c>
      <c r="BA50" s="289"/>
      <c r="BB50" s="277"/>
      <c r="BC50" s="278"/>
      <c r="BD50" s="278"/>
      <c r="BE50" s="278"/>
      <c r="BF50" s="279"/>
    </row>
    <row r="51" spans="2:58" ht="20.25" customHeight="1" x14ac:dyDescent="0.45">
      <c r="B51" s="370"/>
      <c r="C51" s="381"/>
      <c r="D51" s="382"/>
      <c r="E51" s="383"/>
      <c r="F51" s="85">
        <f>C49</f>
        <v>0</v>
      </c>
      <c r="G51" s="404"/>
      <c r="H51" s="397"/>
      <c r="I51" s="398"/>
      <c r="J51" s="398"/>
      <c r="K51" s="399"/>
      <c r="L51" s="409"/>
      <c r="M51" s="410"/>
      <c r="N51" s="410"/>
      <c r="O51" s="411"/>
      <c r="P51" s="290" t="s">
        <v>45</v>
      </c>
      <c r="Q51" s="291"/>
      <c r="R51" s="29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93">
        <f>IF($BB$3="４週",SUM(S51:AT51),IF($BB$3="暦月",SUM(S51:AW51),""))</f>
        <v>0</v>
      </c>
      <c r="AY51" s="294"/>
      <c r="AZ51" s="368">
        <f>IF($BB$3="４週",AX51/4,IF($BB$3="暦月",【記載例】通所リハ!AX51/(【記載例】通所リハ!$BB$8/7),""))</f>
        <v>0</v>
      </c>
      <c r="BA51" s="369"/>
      <c r="BB51" s="280"/>
      <c r="BC51" s="281"/>
      <c r="BD51" s="281"/>
      <c r="BE51" s="281"/>
      <c r="BF51" s="282"/>
    </row>
    <row r="52" spans="2:58" ht="20.25" customHeight="1" x14ac:dyDescent="0.45">
      <c r="B52" s="370">
        <f>B49+1</f>
        <v>11</v>
      </c>
      <c r="C52" s="375"/>
      <c r="D52" s="376"/>
      <c r="E52" s="377"/>
      <c r="F52" s="111"/>
      <c r="G52" s="403"/>
      <c r="H52" s="405"/>
      <c r="I52" s="398"/>
      <c r="J52" s="398"/>
      <c r="K52" s="399"/>
      <c r="L52" s="406"/>
      <c r="M52" s="407"/>
      <c r="N52" s="407"/>
      <c r="O52" s="408"/>
      <c r="P52" s="412" t="s">
        <v>44</v>
      </c>
      <c r="Q52" s="413"/>
      <c r="R52" s="4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71"/>
      <c r="AY52" s="372"/>
      <c r="AZ52" s="373"/>
      <c r="BA52" s="374"/>
      <c r="BB52" s="400"/>
      <c r="BC52" s="401"/>
      <c r="BD52" s="401"/>
      <c r="BE52" s="401"/>
      <c r="BF52" s="402"/>
    </row>
    <row r="53" spans="2:58" ht="20.25" customHeight="1" x14ac:dyDescent="0.45">
      <c r="B53" s="370"/>
      <c r="C53" s="378"/>
      <c r="D53" s="379"/>
      <c r="E53" s="380"/>
      <c r="F53" s="85"/>
      <c r="G53" s="393"/>
      <c r="H53" s="397"/>
      <c r="I53" s="398"/>
      <c r="J53" s="398"/>
      <c r="K53" s="399"/>
      <c r="L53" s="362"/>
      <c r="M53" s="363"/>
      <c r="N53" s="363"/>
      <c r="O53" s="364"/>
      <c r="P53" s="283" t="s">
        <v>14</v>
      </c>
      <c r="Q53" s="284"/>
      <c r="R53" s="28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286">
        <f>IF($BB$3="４週",SUM(S53:AT53),IF($BB$3="暦月",SUM(S53:AW53),""))</f>
        <v>0</v>
      </c>
      <c r="AY53" s="287"/>
      <c r="AZ53" s="288">
        <f>IF($BB$3="４週",AX53/4,IF($BB$3="暦月",【記載例】通所リハ!AX53/(【記載例】通所リハ!$BB$8/7),""))</f>
        <v>0</v>
      </c>
      <c r="BA53" s="289"/>
      <c r="BB53" s="277"/>
      <c r="BC53" s="278"/>
      <c r="BD53" s="278"/>
      <c r="BE53" s="278"/>
      <c r="BF53" s="279"/>
    </row>
    <row r="54" spans="2:58" ht="20.25" customHeight="1" x14ac:dyDescent="0.45">
      <c r="B54" s="370"/>
      <c r="C54" s="381"/>
      <c r="D54" s="382"/>
      <c r="E54" s="383"/>
      <c r="F54" s="85">
        <f>C52</f>
        <v>0</v>
      </c>
      <c r="G54" s="404"/>
      <c r="H54" s="397"/>
      <c r="I54" s="398"/>
      <c r="J54" s="398"/>
      <c r="K54" s="399"/>
      <c r="L54" s="409"/>
      <c r="M54" s="410"/>
      <c r="N54" s="410"/>
      <c r="O54" s="411"/>
      <c r="P54" s="290" t="s">
        <v>45</v>
      </c>
      <c r="Q54" s="291"/>
      <c r="R54" s="29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93">
        <f>IF($BB$3="４週",SUM(S54:AT54),IF($BB$3="暦月",SUM(S54:AW54),""))</f>
        <v>0</v>
      </c>
      <c r="AY54" s="294"/>
      <c r="AZ54" s="368">
        <f>IF($BB$3="４週",AX54/4,IF($BB$3="暦月",【記載例】通所リハ!AX54/(【記載例】通所リハ!$BB$8/7),""))</f>
        <v>0</v>
      </c>
      <c r="BA54" s="369"/>
      <c r="BB54" s="280"/>
      <c r="BC54" s="281"/>
      <c r="BD54" s="281"/>
      <c r="BE54" s="281"/>
      <c r="BF54" s="282"/>
    </row>
    <row r="55" spans="2:58" ht="20.25" customHeight="1" x14ac:dyDescent="0.45">
      <c r="B55" s="370">
        <f>B52+1</f>
        <v>12</v>
      </c>
      <c r="C55" s="375"/>
      <c r="D55" s="376"/>
      <c r="E55" s="377"/>
      <c r="F55" s="111"/>
      <c r="G55" s="403"/>
      <c r="H55" s="405"/>
      <c r="I55" s="398"/>
      <c r="J55" s="398"/>
      <c r="K55" s="399"/>
      <c r="L55" s="406"/>
      <c r="M55" s="407"/>
      <c r="N55" s="407"/>
      <c r="O55" s="408"/>
      <c r="P55" s="412" t="s">
        <v>44</v>
      </c>
      <c r="Q55" s="413"/>
      <c r="R55" s="4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71"/>
      <c r="AY55" s="372"/>
      <c r="AZ55" s="373"/>
      <c r="BA55" s="374"/>
      <c r="BB55" s="415"/>
      <c r="BC55" s="407"/>
      <c r="BD55" s="407"/>
      <c r="BE55" s="407"/>
      <c r="BF55" s="408"/>
    </row>
    <row r="56" spans="2:58" ht="20.25" customHeight="1" x14ac:dyDescent="0.45">
      <c r="B56" s="370"/>
      <c r="C56" s="378"/>
      <c r="D56" s="379"/>
      <c r="E56" s="380"/>
      <c r="F56" s="85"/>
      <c r="G56" s="393"/>
      <c r="H56" s="397"/>
      <c r="I56" s="398"/>
      <c r="J56" s="398"/>
      <c r="K56" s="399"/>
      <c r="L56" s="362"/>
      <c r="M56" s="363"/>
      <c r="N56" s="363"/>
      <c r="O56" s="364"/>
      <c r="P56" s="283" t="s">
        <v>14</v>
      </c>
      <c r="Q56" s="284"/>
      <c r="R56" s="28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286">
        <f>IF($BB$3="４週",SUM(S56:AT56),IF($BB$3="暦月",SUM(S56:AW56),""))</f>
        <v>0</v>
      </c>
      <c r="AY56" s="287"/>
      <c r="AZ56" s="288">
        <f>IF($BB$3="４週",AX56/4,IF($BB$3="暦月",【記載例】通所リハ!AX56/(【記載例】通所リハ!$BB$8/7),""))</f>
        <v>0</v>
      </c>
      <c r="BA56" s="289"/>
      <c r="BB56" s="416"/>
      <c r="BC56" s="363"/>
      <c r="BD56" s="363"/>
      <c r="BE56" s="363"/>
      <c r="BF56" s="364"/>
    </row>
    <row r="57" spans="2:58" ht="20.25" customHeight="1" x14ac:dyDescent="0.45">
      <c r="B57" s="370"/>
      <c r="C57" s="381"/>
      <c r="D57" s="382"/>
      <c r="E57" s="383"/>
      <c r="F57" s="85">
        <f>C55</f>
        <v>0</v>
      </c>
      <c r="G57" s="404"/>
      <c r="H57" s="397"/>
      <c r="I57" s="398"/>
      <c r="J57" s="398"/>
      <c r="K57" s="399"/>
      <c r="L57" s="409"/>
      <c r="M57" s="410"/>
      <c r="N57" s="410"/>
      <c r="O57" s="411"/>
      <c r="P57" s="290" t="s">
        <v>45</v>
      </c>
      <c r="Q57" s="291"/>
      <c r="R57" s="29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93">
        <f>IF($BB$3="４週",SUM(S57:AT57),IF($BB$3="暦月",SUM(S57:AW57),""))</f>
        <v>0</v>
      </c>
      <c r="AY57" s="294"/>
      <c r="AZ57" s="368">
        <f>IF($BB$3="４週",AX57/4,IF($BB$3="暦月",【記載例】通所リハ!AX57/(【記載例】通所リハ!$BB$8/7),""))</f>
        <v>0</v>
      </c>
      <c r="BA57" s="369"/>
      <c r="BB57" s="417"/>
      <c r="BC57" s="410"/>
      <c r="BD57" s="410"/>
      <c r="BE57" s="410"/>
      <c r="BF57" s="411"/>
    </row>
    <row r="58" spans="2:58" ht="20.25" customHeight="1" x14ac:dyDescent="0.45">
      <c r="B58" s="370">
        <f>B55+1</f>
        <v>13</v>
      </c>
      <c r="C58" s="375"/>
      <c r="D58" s="376"/>
      <c r="E58" s="377"/>
      <c r="F58" s="111"/>
      <c r="G58" s="403"/>
      <c r="H58" s="405"/>
      <c r="I58" s="398"/>
      <c r="J58" s="398"/>
      <c r="K58" s="399"/>
      <c r="L58" s="406"/>
      <c r="M58" s="407"/>
      <c r="N58" s="407"/>
      <c r="O58" s="408"/>
      <c r="P58" s="412" t="s">
        <v>44</v>
      </c>
      <c r="Q58" s="413"/>
      <c r="R58" s="4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71"/>
      <c r="AY58" s="372"/>
      <c r="AZ58" s="373"/>
      <c r="BA58" s="374"/>
      <c r="BB58" s="415"/>
      <c r="BC58" s="407"/>
      <c r="BD58" s="407"/>
      <c r="BE58" s="407"/>
      <c r="BF58" s="408"/>
    </row>
    <row r="59" spans="2:58" ht="20.25" customHeight="1" x14ac:dyDescent="0.45">
      <c r="B59" s="370"/>
      <c r="C59" s="378"/>
      <c r="D59" s="379"/>
      <c r="E59" s="380"/>
      <c r="F59" s="85"/>
      <c r="G59" s="393"/>
      <c r="H59" s="397"/>
      <c r="I59" s="398"/>
      <c r="J59" s="398"/>
      <c r="K59" s="399"/>
      <c r="L59" s="362"/>
      <c r="M59" s="363"/>
      <c r="N59" s="363"/>
      <c r="O59" s="364"/>
      <c r="P59" s="283" t="s">
        <v>14</v>
      </c>
      <c r="Q59" s="284"/>
      <c r="R59" s="28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286">
        <f>IF($BB$3="４週",SUM(S59:AT59),IF($BB$3="暦月",SUM(S59:AW59),""))</f>
        <v>0</v>
      </c>
      <c r="AY59" s="287"/>
      <c r="AZ59" s="288">
        <f>IF($BB$3="４週",AX59/4,IF($BB$3="暦月",【記載例】通所リハ!AX59/(【記載例】通所リハ!$BB$8/7),""))</f>
        <v>0</v>
      </c>
      <c r="BA59" s="289"/>
      <c r="BB59" s="416"/>
      <c r="BC59" s="363"/>
      <c r="BD59" s="363"/>
      <c r="BE59" s="363"/>
      <c r="BF59" s="364"/>
    </row>
    <row r="60" spans="2:58" ht="20.25" customHeight="1" thickBot="1" x14ac:dyDescent="0.5">
      <c r="B60" s="424"/>
      <c r="C60" s="381"/>
      <c r="D60" s="382"/>
      <c r="E60" s="383"/>
      <c r="F60" s="88">
        <f>C58</f>
        <v>0</v>
      </c>
      <c r="G60" s="425"/>
      <c r="H60" s="426"/>
      <c r="I60" s="427"/>
      <c r="J60" s="427"/>
      <c r="K60" s="428"/>
      <c r="L60" s="429"/>
      <c r="M60" s="419"/>
      <c r="N60" s="419"/>
      <c r="O60" s="420"/>
      <c r="P60" s="421" t="s">
        <v>45</v>
      </c>
      <c r="Q60" s="422"/>
      <c r="R60" s="423"/>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93">
        <f>IF($BB$3="４週",SUM(S60:AT60),IF($BB$3="暦月",SUM(S60:AW60),""))</f>
        <v>0</v>
      </c>
      <c r="AY60" s="294"/>
      <c r="AZ60" s="368">
        <f>IF($BB$3="４週",AX60/4,IF($BB$3="暦月",【記載例】通所リハ!AX60/(【記載例】通所リハ!$BB$8/7),""))</f>
        <v>0</v>
      </c>
      <c r="BA60" s="369"/>
      <c r="BB60" s="418"/>
      <c r="BC60" s="419"/>
      <c r="BD60" s="419"/>
      <c r="BE60" s="419"/>
      <c r="BF60" s="420"/>
    </row>
    <row r="61" spans="2:58" s="184" customFormat="1" ht="6" customHeight="1" thickBot="1" x14ac:dyDescent="0.5">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00000000000001" customHeight="1" x14ac:dyDescent="0.45">
      <c r="B62" s="246"/>
      <c r="C62" s="247"/>
      <c r="D62" s="247"/>
      <c r="E62" s="247"/>
      <c r="F62" s="185"/>
      <c r="G62" s="452" t="s">
        <v>183</v>
      </c>
      <c r="H62" s="452"/>
      <c r="I62" s="452"/>
      <c r="J62" s="452"/>
      <c r="K62" s="453"/>
      <c r="L62" s="257"/>
      <c r="M62" s="458" t="s">
        <v>25</v>
      </c>
      <c r="N62" s="459"/>
      <c r="O62" s="459"/>
      <c r="P62" s="459"/>
      <c r="Q62" s="459"/>
      <c r="R62" s="460"/>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445">
        <f t="shared" si="3"/>
        <v>140</v>
      </c>
      <c r="AY62" s="446"/>
      <c r="AZ62" s="447">
        <f t="shared" ref="AZ62:AZ68" si="4">IF(AX62="","",IF($BB$3="４週",AX62/4,IF($BB$3="暦月",AX62/($BB$8/7),"")))</f>
        <v>35</v>
      </c>
      <c r="BA62" s="448"/>
      <c r="BB62" s="436"/>
      <c r="BC62" s="437"/>
      <c r="BD62" s="437"/>
      <c r="BE62" s="437"/>
      <c r="BF62" s="438"/>
    </row>
    <row r="63" spans="2:58" ht="20.25" customHeight="1" x14ac:dyDescent="0.45">
      <c r="B63" s="248"/>
      <c r="C63" s="199"/>
      <c r="D63" s="199"/>
      <c r="E63" s="199"/>
      <c r="F63" s="186"/>
      <c r="G63" s="454"/>
      <c r="H63" s="454"/>
      <c r="I63" s="454"/>
      <c r="J63" s="454"/>
      <c r="K63" s="455"/>
      <c r="L63" s="258"/>
      <c r="M63" s="432" t="s">
        <v>26</v>
      </c>
      <c r="N63" s="432"/>
      <c r="O63" s="432"/>
      <c r="P63" s="432"/>
      <c r="Q63" s="432"/>
      <c r="R63" s="433"/>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445" t="str">
        <f t="shared" si="3"/>
        <v/>
      </c>
      <c r="AY63" s="446"/>
      <c r="AZ63" s="447" t="str">
        <f t="shared" si="4"/>
        <v/>
      </c>
      <c r="BA63" s="448"/>
      <c r="BB63" s="439"/>
      <c r="BC63" s="440"/>
      <c r="BD63" s="440"/>
      <c r="BE63" s="440"/>
      <c r="BF63" s="441"/>
    </row>
    <row r="64" spans="2:58" ht="20.25" customHeight="1" x14ac:dyDescent="0.45">
      <c r="B64" s="248"/>
      <c r="C64" s="199"/>
      <c r="D64" s="199"/>
      <c r="E64" s="199"/>
      <c r="F64" s="186"/>
      <c r="G64" s="454"/>
      <c r="H64" s="454"/>
      <c r="I64" s="454"/>
      <c r="J64" s="454"/>
      <c r="K64" s="455"/>
      <c r="L64" s="258"/>
      <c r="M64" s="432" t="s">
        <v>27</v>
      </c>
      <c r="N64" s="432"/>
      <c r="O64" s="432"/>
      <c r="P64" s="432"/>
      <c r="Q64" s="432"/>
      <c r="R64" s="433"/>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445" t="str">
        <f t="shared" si="3"/>
        <v/>
      </c>
      <c r="AY64" s="446"/>
      <c r="AZ64" s="447" t="str">
        <f t="shared" si="4"/>
        <v/>
      </c>
      <c r="BA64" s="448"/>
      <c r="BB64" s="439"/>
      <c r="BC64" s="440"/>
      <c r="BD64" s="440"/>
      <c r="BE64" s="440"/>
      <c r="BF64" s="441"/>
    </row>
    <row r="65" spans="1:73" ht="20.25" customHeight="1" x14ac:dyDescent="0.45">
      <c r="B65" s="248"/>
      <c r="C65" s="199"/>
      <c r="D65" s="199"/>
      <c r="E65" s="199"/>
      <c r="F65" s="186"/>
      <c r="G65" s="454"/>
      <c r="H65" s="454"/>
      <c r="I65" s="454"/>
      <c r="J65" s="454"/>
      <c r="K65" s="455"/>
      <c r="L65" s="258"/>
      <c r="M65" s="432" t="s">
        <v>4</v>
      </c>
      <c r="N65" s="432"/>
      <c r="O65" s="432"/>
      <c r="P65" s="432"/>
      <c r="Q65" s="432"/>
      <c r="R65" s="433"/>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445">
        <f t="shared" si="3"/>
        <v>140</v>
      </c>
      <c r="AY65" s="446"/>
      <c r="AZ65" s="447">
        <f t="shared" si="4"/>
        <v>35</v>
      </c>
      <c r="BA65" s="448"/>
      <c r="BB65" s="439"/>
      <c r="BC65" s="440"/>
      <c r="BD65" s="440"/>
      <c r="BE65" s="440"/>
      <c r="BF65" s="441"/>
    </row>
    <row r="66" spans="1:73" ht="20.25" customHeight="1" x14ac:dyDescent="0.45">
      <c r="B66" s="248"/>
      <c r="C66" s="199"/>
      <c r="D66" s="199"/>
      <c r="E66" s="199"/>
      <c r="F66" s="186"/>
      <c r="G66" s="454"/>
      <c r="H66" s="454"/>
      <c r="I66" s="454"/>
      <c r="J66" s="454"/>
      <c r="K66" s="455"/>
      <c r="L66" s="258"/>
      <c r="M66" s="432" t="s">
        <v>55</v>
      </c>
      <c r="N66" s="432"/>
      <c r="O66" s="432"/>
      <c r="P66" s="432"/>
      <c r="Q66" s="432"/>
      <c r="R66" s="433"/>
      <c r="S66" s="251">
        <f t="shared" si="1"/>
        <v>7</v>
      </c>
      <c r="T66" s="252">
        <f t="shared" si="1"/>
        <v>7</v>
      </c>
      <c r="U66" s="252" t="str">
        <f t="shared" si="1"/>
        <v/>
      </c>
      <c r="V66" s="252" t="str">
        <f t="shared" si="1"/>
        <v/>
      </c>
      <c r="W66" s="252">
        <f t="shared" si="1"/>
        <v>7</v>
      </c>
      <c r="X66" s="252">
        <f t="shared" si="1"/>
        <v>7</v>
      </c>
      <c r="Y66" s="253">
        <f t="shared" si="1"/>
        <v>7</v>
      </c>
      <c r="Z66" s="251">
        <f t="shared" si="1"/>
        <v>7</v>
      </c>
      <c r="AA66" s="252">
        <f t="shared" si="1"/>
        <v>7</v>
      </c>
      <c r="AB66" s="252" t="str">
        <f t="shared" si="1"/>
        <v/>
      </c>
      <c r="AC66" s="252" t="str">
        <f t="shared" si="2"/>
        <v/>
      </c>
      <c r="AD66" s="252">
        <f t="shared" si="2"/>
        <v>7</v>
      </c>
      <c r="AE66" s="252">
        <f t="shared" si="2"/>
        <v>7</v>
      </c>
      <c r="AF66" s="253">
        <f t="shared" si="2"/>
        <v>7</v>
      </c>
      <c r="AG66" s="251">
        <f t="shared" si="2"/>
        <v>7</v>
      </c>
      <c r="AH66" s="252">
        <f t="shared" si="2"/>
        <v>7</v>
      </c>
      <c r="AI66" s="252" t="str">
        <f t="shared" si="2"/>
        <v/>
      </c>
      <c r="AJ66" s="252" t="str">
        <f t="shared" si="2"/>
        <v/>
      </c>
      <c r="AK66" s="252">
        <f t="shared" si="2"/>
        <v>7</v>
      </c>
      <c r="AL66" s="252">
        <f t="shared" si="2"/>
        <v>7</v>
      </c>
      <c r="AM66" s="253">
        <f t="shared" si="3"/>
        <v>7</v>
      </c>
      <c r="AN66" s="251">
        <f t="shared" si="3"/>
        <v>7</v>
      </c>
      <c r="AO66" s="252">
        <f t="shared" si="3"/>
        <v>7</v>
      </c>
      <c r="AP66" s="252" t="str">
        <f t="shared" si="3"/>
        <v/>
      </c>
      <c r="AQ66" s="252" t="str">
        <f t="shared" si="3"/>
        <v/>
      </c>
      <c r="AR66" s="252">
        <f t="shared" si="3"/>
        <v>7</v>
      </c>
      <c r="AS66" s="252">
        <f t="shared" si="3"/>
        <v>7</v>
      </c>
      <c r="AT66" s="253">
        <f t="shared" si="3"/>
        <v>7</v>
      </c>
      <c r="AU66" s="251" t="str">
        <f t="shared" si="3"/>
        <v/>
      </c>
      <c r="AV66" s="252" t="str">
        <f t="shared" si="3"/>
        <v/>
      </c>
      <c r="AW66" s="252" t="str">
        <f t="shared" si="3"/>
        <v/>
      </c>
      <c r="AX66" s="445">
        <f t="shared" si="3"/>
        <v>140</v>
      </c>
      <c r="AY66" s="446"/>
      <c r="AZ66" s="447">
        <f t="shared" si="4"/>
        <v>35</v>
      </c>
      <c r="BA66" s="448"/>
      <c r="BB66" s="439"/>
      <c r="BC66" s="440"/>
      <c r="BD66" s="440"/>
      <c r="BE66" s="440"/>
      <c r="BF66" s="441"/>
    </row>
    <row r="67" spans="1:73" ht="20.25" customHeight="1" x14ac:dyDescent="0.45">
      <c r="B67" s="248"/>
      <c r="C67" s="199"/>
      <c r="D67" s="199"/>
      <c r="E67" s="199"/>
      <c r="F67" s="186"/>
      <c r="G67" s="454"/>
      <c r="H67" s="454"/>
      <c r="I67" s="454"/>
      <c r="J67" s="454"/>
      <c r="K67" s="455"/>
      <c r="L67" s="258"/>
      <c r="M67" s="432" t="s">
        <v>146</v>
      </c>
      <c r="N67" s="432"/>
      <c r="O67" s="432"/>
      <c r="P67" s="432"/>
      <c r="Q67" s="432"/>
      <c r="R67" s="433"/>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445" t="str">
        <f t="shared" si="3"/>
        <v/>
      </c>
      <c r="AY67" s="446"/>
      <c r="AZ67" s="447" t="str">
        <f t="shared" si="4"/>
        <v/>
      </c>
      <c r="BA67" s="448"/>
      <c r="BB67" s="439"/>
      <c r="BC67" s="440"/>
      <c r="BD67" s="440"/>
      <c r="BE67" s="440"/>
      <c r="BF67" s="441"/>
    </row>
    <row r="68" spans="1:73" ht="20.25" customHeight="1" x14ac:dyDescent="0.45">
      <c r="B68" s="249"/>
      <c r="C68" s="250"/>
      <c r="D68" s="250"/>
      <c r="E68" s="250"/>
      <c r="F68" s="186"/>
      <c r="G68" s="456"/>
      <c r="H68" s="456"/>
      <c r="I68" s="456"/>
      <c r="J68" s="456"/>
      <c r="K68" s="457"/>
      <c r="L68" s="259"/>
      <c r="M68" s="434" t="s">
        <v>147</v>
      </c>
      <c r="N68" s="434"/>
      <c r="O68" s="434"/>
      <c r="P68" s="434"/>
      <c r="Q68" s="434"/>
      <c r="R68" s="435"/>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445" t="str">
        <f t="shared" si="3"/>
        <v/>
      </c>
      <c r="AY68" s="446"/>
      <c r="AZ68" s="447" t="str">
        <f t="shared" si="4"/>
        <v/>
      </c>
      <c r="BA68" s="448"/>
      <c r="BB68" s="439"/>
      <c r="BC68" s="440"/>
      <c r="BD68" s="440"/>
      <c r="BE68" s="440"/>
      <c r="BF68" s="441"/>
    </row>
    <row r="69" spans="1:73" ht="20.25" customHeight="1" thickBot="1" x14ac:dyDescent="0.5">
      <c r="B69" s="187"/>
      <c r="C69" s="188"/>
      <c r="D69" s="188"/>
      <c r="E69" s="188"/>
      <c r="F69" s="188"/>
      <c r="G69" s="430" t="s">
        <v>184</v>
      </c>
      <c r="H69" s="430"/>
      <c r="I69" s="430"/>
      <c r="J69" s="430"/>
      <c r="K69" s="430"/>
      <c r="L69" s="430"/>
      <c r="M69" s="430"/>
      <c r="N69" s="430"/>
      <c r="O69" s="430"/>
      <c r="P69" s="430"/>
      <c r="Q69" s="430"/>
      <c r="R69" s="431"/>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449"/>
      <c r="AY69" s="450"/>
      <c r="AZ69" s="450"/>
      <c r="BA69" s="451"/>
      <c r="BB69" s="442"/>
      <c r="BC69" s="443"/>
      <c r="BD69" s="443"/>
      <c r="BE69" s="443"/>
      <c r="BF69" s="444"/>
    </row>
    <row r="70" spans="1:73" ht="13.5" customHeight="1" x14ac:dyDescent="0.45">
      <c r="C70" s="189"/>
      <c r="D70" s="189"/>
      <c r="E70" s="189"/>
      <c r="F70" s="189"/>
      <c r="G70" s="190"/>
      <c r="H70" s="191"/>
      <c r="AF70" s="162"/>
    </row>
    <row r="71" spans="1:73" ht="11.4" customHeight="1" x14ac:dyDescent="0.45">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45">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45">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45">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45">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45">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45">
      <c r="C78" s="162"/>
      <c r="D78" s="162"/>
      <c r="E78" s="162"/>
      <c r="F78" s="162"/>
      <c r="G78" s="162"/>
    </row>
  </sheetData>
  <sheetProtection insertColumns="0" deleteRows="0"/>
  <mergeCells count="251">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 ref="B58:B60"/>
    <mergeCell ref="G58:G60"/>
    <mergeCell ref="H58:K60"/>
    <mergeCell ref="L58:O60"/>
    <mergeCell ref="P58:R58"/>
    <mergeCell ref="G69:R69"/>
    <mergeCell ref="M66:R66"/>
    <mergeCell ref="M67:R67"/>
    <mergeCell ref="M68:R68"/>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【記載例】シフト記号</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K20" sqref="K20"/>
    </sheetView>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45">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45">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39"/>
  <sheetViews>
    <sheetView showGridLines="0" view="pageBreakPreview" zoomScale="70" zoomScaleNormal="70" zoomScaleSheetLayoutView="70" workbookViewId="0">
      <selection activeCell="C2" sqref="C2"/>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5" t="s">
        <v>199</v>
      </c>
      <c r="D1" s="11"/>
      <c r="E1" s="11"/>
      <c r="F1" s="11"/>
      <c r="G1" s="11"/>
      <c r="H1" s="5" t="s">
        <v>0</v>
      </c>
      <c r="J1" s="5"/>
      <c r="L1" s="11"/>
      <c r="M1" s="11"/>
      <c r="N1" s="11"/>
      <c r="O1" s="11"/>
      <c r="P1" s="11"/>
      <c r="Q1" s="11"/>
      <c r="R1" s="11"/>
      <c r="AM1" s="8"/>
      <c r="AN1" s="7"/>
      <c r="AO1" s="7" t="s">
        <v>61</v>
      </c>
      <c r="AP1" s="295" t="s">
        <v>139</v>
      </c>
      <c r="AQ1" s="296"/>
      <c r="AR1" s="296"/>
      <c r="AS1" s="296"/>
      <c r="AT1" s="296"/>
      <c r="AU1" s="296"/>
      <c r="AV1" s="296"/>
      <c r="AW1" s="296"/>
      <c r="AX1" s="296"/>
      <c r="AY1" s="296"/>
      <c r="AZ1" s="296"/>
      <c r="BA1" s="296"/>
      <c r="BB1" s="296"/>
      <c r="BC1" s="296"/>
      <c r="BD1" s="296"/>
      <c r="BE1" s="296"/>
      <c r="BF1" s="7" t="s">
        <v>20</v>
      </c>
    </row>
    <row r="2" spans="2:64" s="12" customFormat="1" ht="20.25" customHeight="1" x14ac:dyDescent="0.45">
      <c r="C2" s="11"/>
      <c r="D2" s="11"/>
      <c r="E2" s="11"/>
      <c r="F2" s="11"/>
      <c r="G2" s="11"/>
      <c r="J2" s="5"/>
      <c r="L2" s="11"/>
      <c r="M2" s="11"/>
      <c r="N2" s="11"/>
      <c r="O2" s="11"/>
      <c r="P2" s="11"/>
      <c r="Q2" s="11"/>
      <c r="R2" s="11"/>
      <c r="Y2" s="92" t="s">
        <v>57</v>
      </c>
      <c r="Z2" s="297">
        <v>3</v>
      </c>
      <c r="AA2" s="297"/>
      <c r="AB2" s="92" t="s">
        <v>58</v>
      </c>
      <c r="AC2" s="561">
        <f>IF(Z2=0,"",YEAR(DATE(2018+Z2,1,1)))</f>
        <v>2021</v>
      </c>
      <c r="AD2" s="561"/>
      <c r="AE2" s="93" t="s">
        <v>59</v>
      </c>
      <c r="AF2" s="93" t="s">
        <v>1</v>
      </c>
      <c r="AG2" s="297">
        <v>4</v>
      </c>
      <c r="AH2" s="297"/>
      <c r="AI2" s="93" t="s">
        <v>48</v>
      </c>
      <c r="AM2" s="8"/>
      <c r="AN2" s="7"/>
      <c r="AO2" s="7" t="s">
        <v>60</v>
      </c>
      <c r="AP2" s="297"/>
      <c r="AQ2" s="297"/>
      <c r="AR2" s="297"/>
      <c r="AS2" s="297"/>
      <c r="AT2" s="297"/>
      <c r="AU2" s="297"/>
      <c r="AV2" s="297"/>
      <c r="AW2" s="297"/>
      <c r="AX2" s="297"/>
      <c r="AY2" s="297"/>
      <c r="AZ2" s="297"/>
      <c r="BA2" s="297"/>
      <c r="BB2" s="297"/>
      <c r="BC2" s="297"/>
      <c r="BD2" s="297"/>
      <c r="BE2" s="297"/>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299" t="s">
        <v>125</v>
      </c>
      <c r="BC3" s="300"/>
      <c r="BD3" s="300"/>
      <c r="BE3" s="301"/>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299" t="s">
        <v>127</v>
      </c>
      <c r="BC4" s="300"/>
      <c r="BD4" s="300"/>
      <c r="BE4" s="301"/>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302">
        <v>40</v>
      </c>
      <c r="AY6" s="304"/>
      <c r="AZ6" s="147" t="s">
        <v>172</v>
      </c>
      <c r="BA6" s="114"/>
      <c r="BB6" s="302">
        <v>160</v>
      </c>
      <c r="BC6" s="304"/>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557">
        <f>DAY(EOMONTH(DATE(AC2,AG2,1),0))</f>
        <v>30</v>
      </c>
      <c r="BC8" s="558"/>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302">
        <v>1</v>
      </c>
      <c r="BC10" s="303"/>
      <c r="BD10" s="304"/>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305"/>
      <c r="AP12" s="305"/>
      <c r="AQ12" s="305"/>
      <c r="AR12" s="147"/>
      <c r="AS12" s="145"/>
      <c r="AT12" s="145"/>
      <c r="AU12" s="46"/>
      <c r="AV12" s="37"/>
      <c r="AW12" s="37"/>
      <c r="AX12" s="47"/>
      <c r="AY12" s="47"/>
      <c r="AZ12" s="37"/>
      <c r="BA12" s="37"/>
      <c r="BB12" s="302">
        <v>1</v>
      </c>
      <c r="BC12" s="303"/>
      <c r="BD12" s="304"/>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260"/>
      <c r="AV14" s="261"/>
      <c r="AW14" s="262"/>
      <c r="AX14" s="36" t="s">
        <v>2</v>
      </c>
      <c r="AY14" s="260"/>
      <c r="AZ14" s="261"/>
      <c r="BA14" s="262"/>
      <c r="BB14" s="35" t="s">
        <v>23</v>
      </c>
      <c r="BC14" s="559">
        <f>(AY14-AU14)*24</f>
        <v>0</v>
      </c>
      <c r="BD14" s="560"/>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27" t="s">
        <v>88</v>
      </c>
      <c r="C17" s="530" t="s">
        <v>176</v>
      </c>
      <c r="D17" s="531"/>
      <c r="E17" s="532"/>
      <c r="F17" s="107"/>
      <c r="G17" s="539" t="s">
        <v>177</v>
      </c>
      <c r="H17" s="542" t="s">
        <v>178</v>
      </c>
      <c r="I17" s="531"/>
      <c r="J17" s="531"/>
      <c r="K17" s="532"/>
      <c r="L17" s="542" t="s">
        <v>179</v>
      </c>
      <c r="M17" s="531"/>
      <c r="N17" s="531"/>
      <c r="O17" s="545"/>
      <c r="P17" s="548"/>
      <c r="Q17" s="549"/>
      <c r="R17" s="550"/>
      <c r="S17" s="338" t="s">
        <v>180</v>
      </c>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40"/>
      <c r="AX17" s="500" t="str">
        <f>IF(BB3="４週","(11) 1～4週目の勤務時間数合計","(11) 1か月の勤務時間数   合計")</f>
        <v>(11) 1～4週目の勤務時間数合計</v>
      </c>
      <c r="AY17" s="501"/>
      <c r="AZ17" s="506" t="s">
        <v>181</v>
      </c>
      <c r="BA17" s="507"/>
      <c r="BB17" s="512" t="s">
        <v>182</v>
      </c>
      <c r="BC17" s="513"/>
      <c r="BD17" s="513"/>
      <c r="BE17" s="513"/>
      <c r="BF17" s="514"/>
    </row>
    <row r="18" spans="2:58" ht="20.25" customHeight="1" x14ac:dyDescent="0.45">
      <c r="B18" s="528"/>
      <c r="C18" s="533"/>
      <c r="D18" s="534"/>
      <c r="E18" s="535"/>
      <c r="F18" s="108"/>
      <c r="G18" s="540"/>
      <c r="H18" s="543"/>
      <c r="I18" s="534"/>
      <c r="J18" s="534"/>
      <c r="K18" s="535"/>
      <c r="L18" s="543"/>
      <c r="M18" s="534"/>
      <c r="N18" s="534"/>
      <c r="O18" s="546"/>
      <c r="P18" s="551"/>
      <c r="Q18" s="552"/>
      <c r="R18" s="553"/>
      <c r="S18" s="521" t="s">
        <v>15</v>
      </c>
      <c r="T18" s="522"/>
      <c r="U18" s="522"/>
      <c r="V18" s="522"/>
      <c r="W18" s="522"/>
      <c r="X18" s="522"/>
      <c r="Y18" s="523"/>
      <c r="Z18" s="521" t="s">
        <v>16</v>
      </c>
      <c r="AA18" s="522"/>
      <c r="AB18" s="522"/>
      <c r="AC18" s="522"/>
      <c r="AD18" s="522"/>
      <c r="AE18" s="522"/>
      <c r="AF18" s="523"/>
      <c r="AG18" s="521" t="s">
        <v>17</v>
      </c>
      <c r="AH18" s="522"/>
      <c r="AI18" s="522"/>
      <c r="AJ18" s="522"/>
      <c r="AK18" s="522"/>
      <c r="AL18" s="522"/>
      <c r="AM18" s="523"/>
      <c r="AN18" s="521" t="s">
        <v>18</v>
      </c>
      <c r="AO18" s="522"/>
      <c r="AP18" s="522"/>
      <c r="AQ18" s="522"/>
      <c r="AR18" s="522"/>
      <c r="AS18" s="522"/>
      <c r="AT18" s="523"/>
      <c r="AU18" s="524" t="s">
        <v>19</v>
      </c>
      <c r="AV18" s="525"/>
      <c r="AW18" s="526"/>
      <c r="AX18" s="502"/>
      <c r="AY18" s="503"/>
      <c r="AZ18" s="508"/>
      <c r="BA18" s="509"/>
      <c r="BB18" s="515"/>
      <c r="BC18" s="516"/>
      <c r="BD18" s="516"/>
      <c r="BE18" s="516"/>
      <c r="BF18" s="517"/>
    </row>
    <row r="19" spans="2:58" ht="20.25" customHeight="1" x14ac:dyDescent="0.45">
      <c r="B19" s="528"/>
      <c r="C19" s="533"/>
      <c r="D19" s="534"/>
      <c r="E19" s="535"/>
      <c r="F19" s="108"/>
      <c r="G19" s="540"/>
      <c r="H19" s="543"/>
      <c r="I19" s="534"/>
      <c r="J19" s="534"/>
      <c r="K19" s="535"/>
      <c r="L19" s="543"/>
      <c r="M19" s="534"/>
      <c r="N19" s="534"/>
      <c r="O19" s="546"/>
      <c r="P19" s="551"/>
      <c r="Q19" s="552"/>
      <c r="R19" s="55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502"/>
      <c r="AY19" s="503"/>
      <c r="AZ19" s="508"/>
      <c r="BA19" s="509"/>
      <c r="BB19" s="515"/>
      <c r="BC19" s="516"/>
      <c r="BD19" s="516"/>
      <c r="BE19" s="516"/>
      <c r="BF19" s="517"/>
    </row>
    <row r="20" spans="2:58" ht="20.25" hidden="1" customHeight="1" x14ac:dyDescent="0.45">
      <c r="B20" s="528"/>
      <c r="C20" s="533"/>
      <c r="D20" s="534"/>
      <c r="E20" s="535"/>
      <c r="F20" s="108"/>
      <c r="G20" s="540"/>
      <c r="H20" s="543"/>
      <c r="I20" s="534"/>
      <c r="J20" s="534"/>
      <c r="K20" s="535"/>
      <c r="L20" s="543"/>
      <c r="M20" s="534"/>
      <c r="N20" s="534"/>
      <c r="O20" s="546"/>
      <c r="P20" s="551"/>
      <c r="Q20" s="552"/>
      <c r="R20" s="553"/>
      <c r="S20" s="94">
        <f>WEEKDAY(DATE($AC$2,$AG$2,1))</f>
        <v>5</v>
      </c>
      <c r="T20" s="95">
        <f>WEEKDAY(DATE($AC$2,$AG$2,2))</f>
        <v>6</v>
      </c>
      <c r="U20" s="95">
        <f>WEEKDAY(DATE($AC$2,$AG$2,3))</f>
        <v>7</v>
      </c>
      <c r="V20" s="95">
        <f>WEEKDAY(DATE($AC$2,$AG$2,4))</f>
        <v>1</v>
      </c>
      <c r="W20" s="95">
        <f>WEEKDAY(DATE($AC$2,$AG$2,5))</f>
        <v>2</v>
      </c>
      <c r="X20" s="95">
        <f>WEEKDAY(DATE($AC$2,$AG$2,6))</f>
        <v>3</v>
      </c>
      <c r="Y20" s="96">
        <f>WEEKDAY(DATE($AC$2,$AG$2,7))</f>
        <v>4</v>
      </c>
      <c r="Z20" s="94">
        <f>WEEKDAY(DATE($AC$2,$AG$2,8))</f>
        <v>5</v>
      </c>
      <c r="AA20" s="95">
        <f>WEEKDAY(DATE($AC$2,$AG$2,9))</f>
        <v>6</v>
      </c>
      <c r="AB20" s="95">
        <f>WEEKDAY(DATE($AC$2,$AG$2,10))</f>
        <v>7</v>
      </c>
      <c r="AC20" s="95">
        <f>WEEKDAY(DATE($AC$2,$AG$2,11))</f>
        <v>1</v>
      </c>
      <c r="AD20" s="95">
        <f>WEEKDAY(DATE($AC$2,$AG$2,12))</f>
        <v>2</v>
      </c>
      <c r="AE20" s="95">
        <f>WEEKDAY(DATE($AC$2,$AG$2,13))</f>
        <v>3</v>
      </c>
      <c r="AF20" s="96">
        <f>WEEKDAY(DATE($AC$2,$AG$2,14))</f>
        <v>4</v>
      </c>
      <c r="AG20" s="94">
        <f>WEEKDAY(DATE($AC$2,$AG$2,15))</f>
        <v>5</v>
      </c>
      <c r="AH20" s="95">
        <f>WEEKDAY(DATE($AC$2,$AG$2,16))</f>
        <v>6</v>
      </c>
      <c r="AI20" s="95">
        <f>WEEKDAY(DATE($AC$2,$AG$2,17))</f>
        <v>7</v>
      </c>
      <c r="AJ20" s="95">
        <f>WEEKDAY(DATE($AC$2,$AG$2,18))</f>
        <v>1</v>
      </c>
      <c r="AK20" s="95">
        <f>WEEKDAY(DATE($AC$2,$AG$2,19))</f>
        <v>2</v>
      </c>
      <c r="AL20" s="95">
        <f>WEEKDAY(DATE($AC$2,$AG$2,20))</f>
        <v>3</v>
      </c>
      <c r="AM20" s="96">
        <f>WEEKDAY(DATE($AC$2,$AG$2,21))</f>
        <v>4</v>
      </c>
      <c r="AN20" s="94">
        <f>WEEKDAY(DATE($AC$2,$AG$2,22))</f>
        <v>5</v>
      </c>
      <c r="AO20" s="95">
        <f>WEEKDAY(DATE($AC$2,$AG$2,23))</f>
        <v>6</v>
      </c>
      <c r="AP20" s="95">
        <f>WEEKDAY(DATE($AC$2,$AG$2,24))</f>
        <v>7</v>
      </c>
      <c r="AQ20" s="95">
        <f>WEEKDAY(DATE($AC$2,$AG$2,25))</f>
        <v>1</v>
      </c>
      <c r="AR20" s="95">
        <f>WEEKDAY(DATE($AC$2,$AG$2,26))</f>
        <v>2</v>
      </c>
      <c r="AS20" s="95">
        <f>WEEKDAY(DATE($AC$2,$AG$2,27))</f>
        <v>3</v>
      </c>
      <c r="AT20" s="96">
        <f>WEEKDAY(DATE($AC$2,$AG$2,28))</f>
        <v>4</v>
      </c>
      <c r="AU20" s="94">
        <f>IF(AU19=29,WEEKDAY(DATE($AC$2,$AG$2,29)),0)</f>
        <v>0</v>
      </c>
      <c r="AV20" s="95">
        <f>IF(AV19=30,WEEKDAY(DATE($AC$2,$AG$2,30)),0)</f>
        <v>0</v>
      </c>
      <c r="AW20" s="96">
        <f>IF(AW19=31,WEEKDAY(DATE($AC$2,$AG$2,31)),0)</f>
        <v>0</v>
      </c>
      <c r="AX20" s="502"/>
      <c r="AY20" s="503"/>
      <c r="AZ20" s="508"/>
      <c r="BA20" s="509"/>
      <c r="BB20" s="515"/>
      <c r="BC20" s="516"/>
      <c r="BD20" s="516"/>
      <c r="BE20" s="516"/>
      <c r="BF20" s="517"/>
    </row>
    <row r="21" spans="2:58" ht="22.5" customHeight="1" thickBot="1" x14ac:dyDescent="0.5">
      <c r="B21" s="529"/>
      <c r="C21" s="536"/>
      <c r="D21" s="537"/>
      <c r="E21" s="538"/>
      <c r="F21" s="109"/>
      <c r="G21" s="541"/>
      <c r="H21" s="544"/>
      <c r="I21" s="537"/>
      <c r="J21" s="537"/>
      <c r="K21" s="538"/>
      <c r="L21" s="544"/>
      <c r="M21" s="537"/>
      <c r="N21" s="537"/>
      <c r="O21" s="547"/>
      <c r="P21" s="554"/>
      <c r="Q21" s="555"/>
      <c r="R21" s="556"/>
      <c r="S21" s="101" t="str">
        <f>IF(S20=1,"日",IF(S20=2,"月",IF(S20=3,"火",IF(S20=4,"水",IF(S20=5,"木",IF(S20=6,"金","土"))))))</f>
        <v>木</v>
      </c>
      <c r="T21" s="102" t="str">
        <f t="shared" ref="T21:AT21" si="0">IF(T20=1,"日",IF(T20=2,"月",IF(T20=3,"火",IF(T20=4,"水",IF(T20=5,"木",IF(T20=6,"金","土"))))))</f>
        <v>金</v>
      </c>
      <c r="U21" s="102" t="str">
        <f t="shared" si="0"/>
        <v>土</v>
      </c>
      <c r="V21" s="102" t="str">
        <f t="shared" si="0"/>
        <v>日</v>
      </c>
      <c r="W21" s="102" t="str">
        <f t="shared" si="0"/>
        <v>月</v>
      </c>
      <c r="X21" s="102" t="str">
        <f t="shared" si="0"/>
        <v>火</v>
      </c>
      <c r="Y21" s="103" t="str">
        <f t="shared" si="0"/>
        <v>水</v>
      </c>
      <c r="Z21" s="101" t="str">
        <f>IF(Z20=1,"日",IF(Z20=2,"月",IF(Z20=3,"火",IF(Z20=4,"水",IF(Z20=5,"木",IF(Z20=6,"金","土"))))))</f>
        <v>木</v>
      </c>
      <c r="AA21" s="102" t="str">
        <f t="shared" si="0"/>
        <v>金</v>
      </c>
      <c r="AB21" s="102" t="str">
        <f t="shared" si="0"/>
        <v>土</v>
      </c>
      <c r="AC21" s="102" t="str">
        <f t="shared" si="0"/>
        <v>日</v>
      </c>
      <c r="AD21" s="102" t="str">
        <f t="shared" si="0"/>
        <v>月</v>
      </c>
      <c r="AE21" s="102" t="str">
        <f t="shared" si="0"/>
        <v>火</v>
      </c>
      <c r="AF21" s="103" t="str">
        <f t="shared" si="0"/>
        <v>水</v>
      </c>
      <c r="AG21" s="101" t="str">
        <f>IF(AG20=1,"日",IF(AG20=2,"月",IF(AG20=3,"火",IF(AG20=4,"水",IF(AG20=5,"木",IF(AG20=6,"金","土"))))))</f>
        <v>木</v>
      </c>
      <c r="AH21" s="102" t="str">
        <f t="shared" si="0"/>
        <v>金</v>
      </c>
      <c r="AI21" s="102" t="str">
        <f t="shared" si="0"/>
        <v>土</v>
      </c>
      <c r="AJ21" s="102" t="str">
        <f t="shared" si="0"/>
        <v>日</v>
      </c>
      <c r="AK21" s="102" t="str">
        <f t="shared" si="0"/>
        <v>月</v>
      </c>
      <c r="AL21" s="102" t="str">
        <f t="shared" si="0"/>
        <v>火</v>
      </c>
      <c r="AM21" s="103" t="str">
        <f t="shared" si="0"/>
        <v>水</v>
      </c>
      <c r="AN21" s="101" t="str">
        <f>IF(AN20=1,"日",IF(AN20=2,"月",IF(AN20=3,"火",IF(AN20=4,"水",IF(AN20=5,"木",IF(AN20=6,"金","土"))))))</f>
        <v>木</v>
      </c>
      <c r="AO21" s="102" t="str">
        <f t="shared" si="0"/>
        <v>金</v>
      </c>
      <c r="AP21" s="102" t="str">
        <f t="shared" si="0"/>
        <v>土</v>
      </c>
      <c r="AQ21" s="102" t="str">
        <f t="shared" si="0"/>
        <v>日</v>
      </c>
      <c r="AR21" s="102" t="str">
        <f t="shared" si="0"/>
        <v>月</v>
      </c>
      <c r="AS21" s="102" t="str">
        <f t="shared" si="0"/>
        <v>火</v>
      </c>
      <c r="AT21" s="103" t="str">
        <f t="shared" si="0"/>
        <v>水</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504"/>
      <c r="AY21" s="505"/>
      <c r="AZ21" s="510"/>
      <c r="BA21" s="511"/>
      <c r="BB21" s="518"/>
      <c r="BC21" s="519"/>
      <c r="BD21" s="519"/>
      <c r="BE21" s="519"/>
      <c r="BF21" s="520"/>
    </row>
    <row r="22" spans="2:58" ht="20.25" customHeight="1" x14ac:dyDescent="0.45">
      <c r="B22" s="496">
        <v>1</v>
      </c>
      <c r="C22" s="389"/>
      <c r="D22" s="390"/>
      <c r="E22" s="391"/>
      <c r="F22" s="84"/>
      <c r="G22" s="392"/>
      <c r="H22" s="394"/>
      <c r="I22" s="395"/>
      <c r="J22" s="395"/>
      <c r="K22" s="396"/>
      <c r="L22" s="359"/>
      <c r="M22" s="360"/>
      <c r="N22" s="360"/>
      <c r="O22" s="361"/>
      <c r="P22" s="497" t="s">
        <v>44</v>
      </c>
      <c r="Q22" s="498"/>
      <c r="R22" s="499"/>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562"/>
      <c r="AY22" s="563"/>
      <c r="AZ22" s="564"/>
      <c r="BA22" s="565"/>
      <c r="BB22" s="274"/>
      <c r="BC22" s="275"/>
      <c r="BD22" s="275"/>
      <c r="BE22" s="275"/>
      <c r="BF22" s="276"/>
    </row>
    <row r="23" spans="2:58" ht="20.25" customHeight="1" x14ac:dyDescent="0.45">
      <c r="B23" s="480"/>
      <c r="C23" s="378"/>
      <c r="D23" s="379"/>
      <c r="E23" s="380"/>
      <c r="F23" s="85"/>
      <c r="G23" s="393"/>
      <c r="H23" s="397"/>
      <c r="I23" s="398"/>
      <c r="J23" s="398"/>
      <c r="K23" s="399"/>
      <c r="L23" s="362"/>
      <c r="M23" s="363"/>
      <c r="N23" s="363"/>
      <c r="O23" s="364"/>
      <c r="P23" s="466" t="s">
        <v>14</v>
      </c>
      <c r="Q23" s="467"/>
      <c r="R23" s="468"/>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69">
        <f>IF($BB$3="４週",SUM(S23:AT23),IF($BB$3="暦月",SUM(S23:AW23),""))</f>
        <v>0</v>
      </c>
      <c r="AY23" s="470"/>
      <c r="AZ23" s="471">
        <f>IF($BB$3="４週",AX23/4,IF($BB$3="暦月",'通所リハ（100名）'!AX23/('通所リハ（100名）'!$BB$8/7),""))</f>
        <v>0</v>
      </c>
      <c r="BA23" s="472"/>
      <c r="BB23" s="277"/>
      <c r="BC23" s="278"/>
      <c r="BD23" s="278"/>
      <c r="BE23" s="278"/>
      <c r="BF23" s="279"/>
    </row>
    <row r="24" spans="2:58" ht="20.25" customHeight="1" x14ac:dyDescent="0.45">
      <c r="B24" s="480"/>
      <c r="C24" s="381"/>
      <c r="D24" s="382"/>
      <c r="E24" s="383"/>
      <c r="F24" s="86">
        <f>C22</f>
        <v>0</v>
      </c>
      <c r="G24" s="393"/>
      <c r="H24" s="397"/>
      <c r="I24" s="398"/>
      <c r="J24" s="398"/>
      <c r="K24" s="399"/>
      <c r="L24" s="362"/>
      <c r="M24" s="363"/>
      <c r="N24" s="363"/>
      <c r="O24" s="364"/>
      <c r="P24" s="473" t="s">
        <v>45</v>
      </c>
      <c r="Q24" s="474"/>
      <c r="R24" s="475"/>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76">
        <f>IF($BB$3="４週",SUM(S24:AT24),IF($BB$3="暦月",SUM(S24:AW24),""))</f>
        <v>0</v>
      </c>
      <c r="AY24" s="477"/>
      <c r="AZ24" s="478">
        <f>IF($BB$3="４週",AX24/4,IF($BB$3="暦月",'通所リハ（100名）'!AX24/('通所リハ（100名）'!$BB$8/7),""))</f>
        <v>0</v>
      </c>
      <c r="BA24" s="479"/>
      <c r="BB24" s="280"/>
      <c r="BC24" s="281"/>
      <c r="BD24" s="281"/>
      <c r="BE24" s="281"/>
      <c r="BF24" s="282"/>
    </row>
    <row r="25" spans="2:58" ht="20.25" customHeight="1" x14ac:dyDescent="0.45">
      <c r="B25" s="480">
        <f>B22+1</f>
        <v>2</v>
      </c>
      <c r="C25" s="375"/>
      <c r="D25" s="376"/>
      <c r="E25" s="377"/>
      <c r="F25" s="110"/>
      <c r="G25" s="403"/>
      <c r="H25" s="405"/>
      <c r="I25" s="398"/>
      <c r="J25" s="398"/>
      <c r="K25" s="399"/>
      <c r="L25" s="406"/>
      <c r="M25" s="407"/>
      <c r="N25" s="407"/>
      <c r="O25" s="408"/>
      <c r="P25" s="481" t="s">
        <v>44</v>
      </c>
      <c r="Q25" s="482"/>
      <c r="R25" s="48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462"/>
      <c r="AY25" s="463"/>
      <c r="AZ25" s="464"/>
      <c r="BA25" s="465"/>
      <c r="BB25" s="400"/>
      <c r="BC25" s="401"/>
      <c r="BD25" s="401"/>
      <c r="BE25" s="401"/>
      <c r="BF25" s="402"/>
    </row>
    <row r="26" spans="2:58" ht="20.25" customHeight="1" x14ac:dyDescent="0.45">
      <c r="B26" s="480"/>
      <c r="C26" s="378"/>
      <c r="D26" s="379"/>
      <c r="E26" s="380"/>
      <c r="F26" s="85"/>
      <c r="G26" s="393"/>
      <c r="H26" s="397"/>
      <c r="I26" s="398"/>
      <c r="J26" s="398"/>
      <c r="K26" s="399"/>
      <c r="L26" s="362"/>
      <c r="M26" s="363"/>
      <c r="N26" s="363"/>
      <c r="O26" s="364"/>
      <c r="P26" s="466" t="s">
        <v>14</v>
      </c>
      <c r="Q26" s="467"/>
      <c r="R26" s="468"/>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69">
        <f>IF($BB$3="４週",SUM(S26:AT26),IF($BB$3="暦月",SUM(S26:AW26),""))</f>
        <v>0</v>
      </c>
      <c r="AY26" s="470"/>
      <c r="AZ26" s="471">
        <f>IF($BB$3="４週",AX26/4,IF($BB$3="暦月",'通所リハ（100名）'!AX26/('通所リハ（100名）'!$BB$8/7),""))</f>
        <v>0</v>
      </c>
      <c r="BA26" s="472"/>
      <c r="BB26" s="277"/>
      <c r="BC26" s="278"/>
      <c r="BD26" s="278"/>
      <c r="BE26" s="278"/>
      <c r="BF26" s="279"/>
    </row>
    <row r="27" spans="2:58" ht="20.25" customHeight="1" x14ac:dyDescent="0.45">
      <c r="B27" s="480"/>
      <c r="C27" s="381"/>
      <c r="D27" s="382"/>
      <c r="E27" s="383"/>
      <c r="F27" s="85">
        <f>C25</f>
        <v>0</v>
      </c>
      <c r="G27" s="404"/>
      <c r="H27" s="397"/>
      <c r="I27" s="398"/>
      <c r="J27" s="398"/>
      <c r="K27" s="399"/>
      <c r="L27" s="409"/>
      <c r="M27" s="410"/>
      <c r="N27" s="410"/>
      <c r="O27" s="411"/>
      <c r="P27" s="473" t="s">
        <v>45</v>
      </c>
      <c r="Q27" s="474"/>
      <c r="R27" s="475"/>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76">
        <f>IF($BB$3="４週",SUM(S27:AT27),IF($BB$3="暦月",SUM(S27:AW27),""))</f>
        <v>0</v>
      </c>
      <c r="AY27" s="477"/>
      <c r="AZ27" s="478">
        <f>IF($BB$3="４週",AX27/4,IF($BB$3="暦月",'通所リハ（100名）'!AX27/('通所リハ（100名）'!$BB$8/7),""))</f>
        <v>0</v>
      </c>
      <c r="BA27" s="479"/>
      <c r="BB27" s="280"/>
      <c r="BC27" s="281"/>
      <c r="BD27" s="281"/>
      <c r="BE27" s="281"/>
      <c r="BF27" s="282"/>
    </row>
    <row r="28" spans="2:58" ht="20.25" customHeight="1" x14ac:dyDescent="0.45">
      <c r="B28" s="480">
        <f>B25+1</f>
        <v>3</v>
      </c>
      <c r="C28" s="375"/>
      <c r="D28" s="376"/>
      <c r="E28" s="377"/>
      <c r="F28" s="110"/>
      <c r="G28" s="403"/>
      <c r="H28" s="405"/>
      <c r="I28" s="398"/>
      <c r="J28" s="398"/>
      <c r="K28" s="399"/>
      <c r="L28" s="406"/>
      <c r="M28" s="407"/>
      <c r="N28" s="407"/>
      <c r="O28" s="408"/>
      <c r="P28" s="481" t="s">
        <v>44</v>
      </c>
      <c r="Q28" s="482"/>
      <c r="R28" s="48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462"/>
      <c r="AY28" s="463"/>
      <c r="AZ28" s="464"/>
      <c r="BA28" s="465"/>
      <c r="BB28" s="400"/>
      <c r="BC28" s="401"/>
      <c r="BD28" s="401"/>
      <c r="BE28" s="401"/>
      <c r="BF28" s="402"/>
    </row>
    <row r="29" spans="2:58" ht="20.25" customHeight="1" x14ac:dyDescent="0.45">
      <c r="B29" s="480"/>
      <c r="C29" s="378"/>
      <c r="D29" s="379"/>
      <c r="E29" s="380"/>
      <c r="F29" s="85"/>
      <c r="G29" s="393"/>
      <c r="H29" s="397"/>
      <c r="I29" s="398"/>
      <c r="J29" s="398"/>
      <c r="K29" s="399"/>
      <c r="L29" s="362"/>
      <c r="M29" s="363"/>
      <c r="N29" s="363"/>
      <c r="O29" s="364"/>
      <c r="P29" s="466" t="s">
        <v>14</v>
      </c>
      <c r="Q29" s="467"/>
      <c r="R29" s="468"/>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69">
        <f>IF($BB$3="４週",SUM(S29:AT29),IF($BB$3="暦月",SUM(S29:AW29),""))</f>
        <v>0</v>
      </c>
      <c r="AY29" s="470"/>
      <c r="AZ29" s="471">
        <f>IF($BB$3="４週",AX29/4,IF($BB$3="暦月",'通所リハ（100名）'!AX29/('通所リハ（100名）'!$BB$8/7),""))</f>
        <v>0</v>
      </c>
      <c r="BA29" s="472"/>
      <c r="BB29" s="277"/>
      <c r="BC29" s="278"/>
      <c r="BD29" s="278"/>
      <c r="BE29" s="278"/>
      <c r="BF29" s="279"/>
    </row>
    <row r="30" spans="2:58" ht="20.25" customHeight="1" x14ac:dyDescent="0.45">
      <c r="B30" s="480"/>
      <c r="C30" s="381"/>
      <c r="D30" s="382"/>
      <c r="E30" s="383"/>
      <c r="F30" s="85">
        <f>C28</f>
        <v>0</v>
      </c>
      <c r="G30" s="404"/>
      <c r="H30" s="397"/>
      <c r="I30" s="398"/>
      <c r="J30" s="398"/>
      <c r="K30" s="399"/>
      <c r="L30" s="409"/>
      <c r="M30" s="410"/>
      <c r="N30" s="410"/>
      <c r="O30" s="411"/>
      <c r="P30" s="473" t="s">
        <v>45</v>
      </c>
      <c r="Q30" s="474"/>
      <c r="R30" s="475"/>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76">
        <f>IF($BB$3="４週",SUM(S30:AT30),IF($BB$3="暦月",SUM(S30:AW30),""))</f>
        <v>0</v>
      </c>
      <c r="AY30" s="477"/>
      <c r="AZ30" s="478">
        <f>IF($BB$3="４週",AX30/4,IF($BB$3="暦月",'通所リハ（100名）'!AX30/('通所リハ（100名）'!$BB$8/7),""))</f>
        <v>0</v>
      </c>
      <c r="BA30" s="479"/>
      <c r="BB30" s="280"/>
      <c r="BC30" s="281"/>
      <c r="BD30" s="281"/>
      <c r="BE30" s="281"/>
      <c r="BF30" s="282"/>
    </row>
    <row r="31" spans="2:58" ht="20.25" customHeight="1" x14ac:dyDescent="0.45">
      <c r="B31" s="480">
        <f>B28+1</f>
        <v>4</v>
      </c>
      <c r="C31" s="375"/>
      <c r="D31" s="376"/>
      <c r="E31" s="377"/>
      <c r="F31" s="110"/>
      <c r="G31" s="403"/>
      <c r="H31" s="405"/>
      <c r="I31" s="398"/>
      <c r="J31" s="398"/>
      <c r="K31" s="399"/>
      <c r="L31" s="406"/>
      <c r="M31" s="407"/>
      <c r="N31" s="407"/>
      <c r="O31" s="408"/>
      <c r="P31" s="481" t="s">
        <v>44</v>
      </c>
      <c r="Q31" s="482"/>
      <c r="R31" s="48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462"/>
      <c r="AY31" s="463"/>
      <c r="AZ31" s="464"/>
      <c r="BA31" s="465"/>
      <c r="BB31" s="400"/>
      <c r="BC31" s="401"/>
      <c r="BD31" s="401"/>
      <c r="BE31" s="401"/>
      <c r="BF31" s="402"/>
    </row>
    <row r="32" spans="2:58" ht="20.25" customHeight="1" x14ac:dyDescent="0.45">
      <c r="B32" s="480"/>
      <c r="C32" s="378"/>
      <c r="D32" s="379"/>
      <c r="E32" s="380"/>
      <c r="F32" s="85"/>
      <c r="G32" s="393"/>
      <c r="H32" s="397"/>
      <c r="I32" s="398"/>
      <c r="J32" s="398"/>
      <c r="K32" s="399"/>
      <c r="L32" s="362"/>
      <c r="M32" s="363"/>
      <c r="N32" s="363"/>
      <c r="O32" s="364"/>
      <c r="P32" s="466" t="s">
        <v>14</v>
      </c>
      <c r="Q32" s="467"/>
      <c r="R32" s="468"/>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69">
        <f>IF($BB$3="４週",SUM(S32:AT32),IF($BB$3="暦月",SUM(S32:AW32),""))</f>
        <v>0</v>
      </c>
      <c r="AY32" s="470"/>
      <c r="AZ32" s="471">
        <f>IF($BB$3="４週",AX32/4,IF($BB$3="暦月",'通所リハ（100名）'!AX32/('通所リハ（100名）'!$BB$8/7),""))</f>
        <v>0</v>
      </c>
      <c r="BA32" s="472"/>
      <c r="BB32" s="277"/>
      <c r="BC32" s="278"/>
      <c r="BD32" s="278"/>
      <c r="BE32" s="278"/>
      <c r="BF32" s="279"/>
    </row>
    <row r="33" spans="2:58" ht="20.25" customHeight="1" x14ac:dyDescent="0.45">
      <c r="B33" s="480"/>
      <c r="C33" s="381"/>
      <c r="D33" s="382"/>
      <c r="E33" s="383"/>
      <c r="F33" s="85">
        <f>C31</f>
        <v>0</v>
      </c>
      <c r="G33" s="404"/>
      <c r="H33" s="397"/>
      <c r="I33" s="398"/>
      <c r="J33" s="398"/>
      <c r="K33" s="399"/>
      <c r="L33" s="409"/>
      <c r="M33" s="410"/>
      <c r="N33" s="410"/>
      <c r="O33" s="411"/>
      <c r="P33" s="473" t="s">
        <v>45</v>
      </c>
      <c r="Q33" s="474"/>
      <c r="R33" s="475"/>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76">
        <f>IF($BB$3="４週",SUM(S33:AT33),IF($BB$3="暦月",SUM(S33:AW33),""))</f>
        <v>0</v>
      </c>
      <c r="AY33" s="477"/>
      <c r="AZ33" s="478">
        <f>IF($BB$3="４週",AX33/4,IF($BB$3="暦月",'通所リハ（100名）'!AX33/('通所リハ（100名）'!$BB$8/7),""))</f>
        <v>0</v>
      </c>
      <c r="BA33" s="479"/>
      <c r="BB33" s="280"/>
      <c r="BC33" s="281"/>
      <c r="BD33" s="281"/>
      <c r="BE33" s="281"/>
      <c r="BF33" s="282"/>
    </row>
    <row r="34" spans="2:58" ht="20.25" customHeight="1" x14ac:dyDescent="0.45">
      <c r="B34" s="480">
        <f>B31+1</f>
        <v>5</v>
      </c>
      <c r="C34" s="375"/>
      <c r="D34" s="376"/>
      <c r="E34" s="377"/>
      <c r="F34" s="110"/>
      <c r="G34" s="403"/>
      <c r="H34" s="405"/>
      <c r="I34" s="398"/>
      <c r="J34" s="398"/>
      <c r="K34" s="399"/>
      <c r="L34" s="406"/>
      <c r="M34" s="407"/>
      <c r="N34" s="407"/>
      <c r="O34" s="408"/>
      <c r="P34" s="481" t="s">
        <v>44</v>
      </c>
      <c r="Q34" s="482"/>
      <c r="R34" s="48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462"/>
      <c r="AY34" s="463"/>
      <c r="AZ34" s="464"/>
      <c r="BA34" s="465"/>
      <c r="BB34" s="400"/>
      <c r="BC34" s="401"/>
      <c r="BD34" s="401"/>
      <c r="BE34" s="401"/>
      <c r="BF34" s="402"/>
    </row>
    <row r="35" spans="2:58" ht="20.25" customHeight="1" x14ac:dyDescent="0.45">
      <c r="B35" s="480"/>
      <c r="C35" s="378"/>
      <c r="D35" s="379"/>
      <c r="E35" s="380"/>
      <c r="F35" s="85"/>
      <c r="G35" s="393"/>
      <c r="H35" s="397"/>
      <c r="I35" s="398"/>
      <c r="J35" s="398"/>
      <c r="K35" s="399"/>
      <c r="L35" s="362"/>
      <c r="M35" s="363"/>
      <c r="N35" s="363"/>
      <c r="O35" s="364"/>
      <c r="P35" s="466" t="s">
        <v>14</v>
      </c>
      <c r="Q35" s="467"/>
      <c r="R35" s="468"/>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69">
        <f>IF($BB$3="４週",SUM(S35:AT35),IF($BB$3="暦月",SUM(S35:AW35),""))</f>
        <v>0</v>
      </c>
      <c r="AY35" s="470"/>
      <c r="AZ35" s="471">
        <f>IF($BB$3="４週",AX35/4,IF($BB$3="暦月",'通所リハ（100名）'!AX35/('通所リハ（100名）'!$BB$8/7),""))</f>
        <v>0</v>
      </c>
      <c r="BA35" s="472"/>
      <c r="BB35" s="277"/>
      <c r="BC35" s="278"/>
      <c r="BD35" s="278"/>
      <c r="BE35" s="278"/>
      <c r="BF35" s="279"/>
    </row>
    <row r="36" spans="2:58" ht="20.25" customHeight="1" x14ac:dyDescent="0.45">
      <c r="B36" s="480"/>
      <c r="C36" s="381"/>
      <c r="D36" s="382"/>
      <c r="E36" s="383"/>
      <c r="F36" s="85">
        <f>C34</f>
        <v>0</v>
      </c>
      <c r="G36" s="404"/>
      <c r="H36" s="397"/>
      <c r="I36" s="398"/>
      <c r="J36" s="398"/>
      <c r="K36" s="399"/>
      <c r="L36" s="409"/>
      <c r="M36" s="410"/>
      <c r="N36" s="410"/>
      <c r="O36" s="411"/>
      <c r="P36" s="473" t="s">
        <v>45</v>
      </c>
      <c r="Q36" s="474"/>
      <c r="R36" s="475"/>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76">
        <f>IF($BB$3="４週",SUM(S36:AT36),IF($BB$3="暦月",SUM(S36:AW36),""))</f>
        <v>0</v>
      </c>
      <c r="AY36" s="477"/>
      <c r="AZ36" s="478">
        <f>IF($BB$3="４週",AX36/4,IF($BB$3="暦月",'通所リハ（100名）'!AX36/('通所リハ（100名）'!$BB$8/7),""))</f>
        <v>0</v>
      </c>
      <c r="BA36" s="479"/>
      <c r="BB36" s="280"/>
      <c r="BC36" s="281"/>
      <c r="BD36" s="281"/>
      <c r="BE36" s="281"/>
      <c r="BF36" s="282"/>
    </row>
    <row r="37" spans="2:58" ht="20.25" customHeight="1" x14ac:dyDescent="0.45">
      <c r="B37" s="480">
        <f>B34+1</f>
        <v>6</v>
      </c>
      <c r="C37" s="375"/>
      <c r="D37" s="376"/>
      <c r="E37" s="377"/>
      <c r="F37" s="110"/>
      <c r="G37" s="403"/>
      <c r="H37" s="405"/>
      <c r="I37" s="398"/>
      <c r="J37" s="398"/>
      <c r="K37" s="399"/>
      <c r="L37" s="406"/>
      <c r="M37" s="407"/>
      <c r="N37" s="407"/>
      <c r="O37" s="408"/>
      <c r="P37" s="481" t="s">
        <v>44</v>
      </c>
      <c r="Q37" s="482"/>
      <c r="R37" s="48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462"/>
      <c r="AY37" s="463"/>
      <c r="AZ37" s="464"/>
      <c r="BA37" s="465"/>
      <c r="BB37" s="400"/>
      <c r="BC37" s="401"/>
      <c r="BD37" s="401"/>
      <c r="BE37" s="401"/>
      <c r="BF37" s="402"/>
    </row>
    <row r="38" spans="2:58" ht="20.25" customHeight="1" x14ac:dyDescent="0.45">
      <c r="B38" s="480"/>
      <c r="C38" s="378"/>
      <c r="D38" s="379"/>
      <c r="E38" s="380"/>
      <c r="F38" s="85"/>
      <c r="G38" s="393"/>
      <c r="H38" s="397"/>
      <c r="I38" s="398"/>
      <c r="J38" s="398"/>
      <c r="K38" s="399"/>
      <c r="L38" s="362"/>
      <c r="M38" s="363"/>
      <c r="N38" s="363"/>
      <c r="O38" s="364"/>
      <c r="P38" s="466" t="s">
        <v>14</v>
      </c>
      <c r="Q38" s="467"/>
      <c r="R38" s="468"/>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69">
        <f>IF($BB$3="４週",SUM(S38:AT38),IF($BB$3="暦月",SUM(S38:AW38),""))</f>
        <v>0</v>
      </c>
      <c r="AY38" s="470"/>
      <c r="AZ38" s="471">
        <f>IF($BB$3="４週",AX38/4,IF($BB$3="暦月",'通所リハ（100名）'!AX38/('通所リハ（100名）'!$BB$8/7),""))</f>
        <v>0</v>
      </c>
      <c r="BA38" s="472"/>
      <c r="BB38" s="277"/>
      <c r="BC38" s="278"/>
      <c r="BD38" s="278"/>
      <c r="BE38" s="278"/>
      <c r="BF38" s="279"/>
    </row>
    <row r="39" spans="2:58" ht="20.25" customHeight="1" x14ac:dyDescent="0.45">
      <c r="B39" s="480"/>
      <c r="C39" s="381"/>
      <c r="D39" s="382"/>
      <c r="E39" s="383"/>
      <c r="F39" s="85">
        <f>C37</f>
        <v>0</v>
      </c>
      <c r="G39" s="404"/>
      <c r="H39" s="397"/>
      <c r="I39" s="398"/>
      <c r="J39" s="398"/>
      <c r="K39" s="399"/>
      <c r="L39" s="409"/>
      <c r="M39" s="410"/>
      <c r="N39" s="410"/>
      <c r="O39" s="411"/>
      <c r="P39" s="473" t="s">
        <v>45</v>
      </c>
      <c r="Q39" s="474"/>
      <c r="R39" s="475"/>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76">
        <f>IF($BB$3="４週",SUM(S39:AT39),IF($BB$3="暦月",SUM(S39:AW39),""))</f>
        <v>0</v>
      </c>
      <c r="AY39" s="477"/>
      <c r="AZ39" s="478">
        <f>IF($BB$3="４週",AX39/4,IF($BB$3="暦月",'通所リハ（100名）'!AX39/('通所リハ（100名）'!$BB$8/7),""))</f>
        <v>0</v>
      </c>
      <c r="BA39" s="479"/>
      <c r="BB39" s="280"/>
      <c r="BC39" s="281"/>
      <c r="BD39" s="281"/>
      <c r="BE39" s="281"/>
      <c r="BF39" s="282"/>
    </row>
    <row r="40" spans="2:58" ht="20.25" customHeight="1" x14ac:dyDescent="0.45">
      <c r="B40" s="480">
        <f>B37+1</f>
        <v>7</v>
      </c>
      <c r="C40" s="375"/>
      <c r="D40" s="376"/>
      <c r="E40" s="377"/>
      <c r="F40" s="110"/>
      <c r="G40" s="403"/>
      <c r="H40" s="405"/>
      <c r="I40" s="398"/>
      <c r="J40" s="398"/>
      <c r="K40" s="399"/>
      <c r="L40" s="406"/>
      <c r="M40" s="407"/>
      <c r="N40" s="407"/>
      <c r="O40" s="408"/>
      <c r="P40" s="481" t="s">
        <v>44</v>
      </c>
      <c r="Q40" s="482"/>
      <c r="R40" s="48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462"/>
      <c r="AY40" s="463"/>
      <c r="AZ40" s="464"/>
      <c r="BA40" s="465"/>
      <c r="BB40" s="400"/>
      <c r="BC40" s="401"/>
      <c r="BD40" s="401"/>
      <c r="BE40" s="401"/>
      <c r="BF40" s="402"/>
    </row>
    <row r="41" spans="2:58" ht="20.25" customHeight="1" x14ac:dyDescent="0.45">
      <c r="B41" s="480"/>
      <c r="C41" s="378"/>
      <c r="D41" s="379"/>
      <c r="E41" s="380"/>
      <c r="F41" s="85"/>
      <c r="G41" s="393"/>
      <c r="H41" s="397"/>
      <c r="I41" s="398"/>
      <c r="J41" s="398"/>
      <c r="K41" s="399"/>
      <c r="L41" s="362"/>
      <c r="M41" s="363"/>
      <c r="N41" s="363"/>
      <c r="O41" s="364"/>
      <c r="P41" s="466" t="s">
        <v>14</v>
      </c>
      <c r="Q41" s="467"/>
      <c r="R41" s="468"/>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69">
        <f>IF($BB$3="４週",SUM(S41:AT41),IF($BB$3="暦月",SUM(S41:AW41),""))</f>
        <v>0</v>
      </c>
      <c r="AY41" s="470"/>
      <c r="AZ41" s="471">
        <f>IF($BB$3="４週",AX41/4,IF($BB$3="暦月",'通所リハ（100名）'!AX41/('通所リハ（100名）'!$BB$8/7),""))</f>
        <v>0</v>
      </c>
      <c r="BA41" s="472"/>
      <c r="BB41" s="277"/>
      <c r="BC41" s="278"/>
      <c r="BD41" s="278"/>
      <c r="BE41" s="278"/>
      <c r="BF41" s="279"/>
    </row>
    <row r="42" spans="2:58" ht="20.25" customHeight="1" x14ac:dyDescent="0.45">
      <c r="B42" s="480"/>
      <c r="C42" s="381"/>
      <c r="D42" s="382"/>
      <c r="E42" s="383"/>
      <c r="F42" s="85">
        <f>C40</f>
        <v>0</v>
      </c>
      <c r="G42" s="404"/>
      <c r="H42" s="397"/>
      <c r="I42" s="398"/>
      <c r="J42" s="398"/>
      <c r="K42" s="399"/>
      <c r="L42" s="409"/>
      <c r="M42" s="410"/>
      <c r="N42" s="410"/>
      <c r="O42" s="411"/>
      <c r="P42" s="473" t="s">
        <v>45</v>
      </c>
      <c r="Q42" s="474"/>
      <c r="R42" s="475"/>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76">
        <f>IF($BB$3="４週",SUM(S42:AT42),IF($BB$3="暦月",SUM(S42:AW42),""))</f>
        <v>0</v>
      </c>
      <c r="AY42" s="477"/>
      <c r="AZ42" s="478">
        <f>IF($BB$3="４週",AX42/4,IF($BB$3="暦月",'通所リハ（100名）'!AX42/('通所リハ（100名）'!$BB$8/7),""))</f>
        <v>0</v>
      </c>
      <c r="BA42" s="479"/>
      <c r="BB42" s="280"/>
      <c r="BC42" s="281"/>
      <c r="BD42" s="281"/>
      <c r="BE42" s="281"/>
      <c r="BF42" s="282"/>
    </row>
    <row r="43" spans="2:58" ht="20.25" customHeight="1" x14ac:dyDescent="0.45">
      <c r="B43" s="480">
        <f>B40+1</f>
        <v>8</v>
      </c>
      <c r="C43" s="375"/>
      <c r="D43" s="376"/>
      <c r="E43" s="377"/>
      <c r="F43" s="110"/>
      <c r="G43" s="403"/>
      <c r="H43" s="405"/>
      <c r="I43" s="398"/>
      <c r="J43" s="398"/>
      <c r="K43" s="399"/>
      <c r="L43" s="406"/>
      <c r="M43" s="407"/>
      <c r="N43" s="407"/>
      <c r="O43" s="408"/>
      <c r="P43" s="481" t="s">
        <v>44</v>
      </c>
      <c r="Q43" s="482"/>
      <c r="R43" s="48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462"/>
      <c r="AY43" s="463"/>
      <c r="AZ43" s="464"/>
      <c r="BA43" s="465"/>
      <c r="BB43" s="400"/>
      <c r="BC43" s="401"/>
      <c r="BD43" s="401"/>
      <c r="BE43" s="401"/>
      <c r="BF43" s="402"/>
    </row>
    <row r="44" spans="2:58" ht="20.25" customHeight="1" x14ac:dyDescent="0.45">
      <c r="B44" s="480"/>
      <c r="C44" s="378"/>
      <c r="D44" s="379"/>
      <c r="E44" s="380"/>
      <c r="F44" s="85"/>
      <c r="G44" s="393"/>
      <c r="H44" s="397"/>
      <c r="I44" s="398"/>
      <c r="J44" s="398"/>
      <c r="K44" s="399"/>
      <c r="L44" s="362"/>
      <c r="M44" s="363"/>
      <c r="N44" s="363"/>
      <c r="O44" s="364"/>
      <c r="P44" s="466" t="s">
        <v>14</v>
      </c>
      <c r="Q44" s="467"/>
      <c r="R44" s="468"/>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69">
        <f>IF($BB$3="４週",SUM(S44:AT44),IF($BB$3="暦月",SUM(S44:AW44),""))</f>
        <v>0</v>
      </c>
      <c r="AY44" s="470"/>
      <c r="AZ44" s="471">
        <f>IF($BB$3="４週",AX44/4,IF($BB$3="暦月",'通所リハ（100名）'!AX44/('通所リハ（100名）'!$BB$8/7),""))</f>
        <v>0</v>
      </c>
      <c r="BA44" s="472"/>
      <c r="BB44" s="277"/>
      <c r="BC44" s="278"/>
      <c r="BD44" s="278"/>
      <c r="BE44" s="278"/>
      <c r="BF44" s="279"/>
    </row>
    <row r="45" spans="2:58" ht="20.25" customHeight="1" x14ac:dyDescent="0.45">
      <c r="B45" s="480"/>
      <c r="C45" s="381"/>
      <c r="D45" s="382"/>
      <c r="E45" s="383"/>
      <c r="F45" s="85">
        <f>C43</f>
        <v>0</v>
      </c>
      <c r="G45" s="404"/>
      <c r="H45" s="397"/>
      <c r="I45" s="398"/>
      <c r="J45" s="398"/>
      <c r="K45" s="399"/>
      <c r="L45" s="409"/>
      <c r="M45" s="410"/>
      <c r="N45" s="410"/>
      <c r="O45" s="411"/>
      <c r="P45" s="473" t="s">
        <v>45</v>
      </c>
      <c r="Q45" s="474"/>
      <c r="R45" s="475"/>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76">
        <f>IF($BB$3="４週",SUM(S45:AT45),IF($BB$3="暦月",SUM(S45:AW45),""))</f>
        <v>0</v>
      </c>
      <c r="AY45" s="477"/>
      <c r="AZ45" s="478">
        <f>IF($BB$3="４週",AX45/4,IF($BB$3="暦月",'通所リハ（100名）'!AX45/('通所リハ（100名）'!$BB$8/7),""))</f>
        <v>0</v>
      </c>
      <c r="BA45" s="479"/>
      <c r="BB45" s="280"/>
      <c r="BC45" s="281"/>
      <c r="BD45" s="281"/>
      <c r="BE45" s="281"/>
      <c r="BF45" s="282"/>
    </row>
    <row r="46" spans="2:58" ht="20.25" customHeight="1" x14ac:dyDescent="0.45">
      <c r="B46" s="480">
        <f>B43+1</f>
        <v>9</v>
      </c>
      <c r="C46" s="375"/>
      <c r="D46" s="376"/>
      <c r="E46" s="377"/>
      <c r="F46" s="110"/>
      <c r="G46" s="403"/>
      <c r="H46" s="405"/>
      <c r="I46" s="398"/>
      <c r="J46" s="398"/>
      <c r="K46" s="399"/>
      <c r="L46" s="406"/>
      <c r="M46" s="407"/>
      <c r="N46" s="407"/>
      <c r="O46" s="408"/>
      <c r="P46" s="481" t="s">
        <v>44</v>
      </c>
      <c r="Q46" s="482"/>
      <c r="R46" s="48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462"/>
      <c r="AY46" s="463"/>
      <c r="AZ46" s="464"/>
      <c r="BA46" s="465"/>
      <c r="BB46" s="400"/>
      <c r="BC46" s="401"/>
      <c r="BD46" s="401"/>
      <c r="BE46" s="401"/>
      <c r="BF46" s="402"/>
    </row>
    <row r="47" spans="2:58" ht="20.25" customHeight="1" x14ac:dyDescent="0.45">
      <c r="B47" s="480"/>
      <c r="C47" s="378"/>
      <c r="D47" s="379"/>
      <c r="E47" s="380"/>
      <c r="F47" s="85"/>
      <c r="G47" s="393"/>
      <c r="H47" s="397"/>
      <c r="I47" s="398"/>
      <c r="J47" s="398"/>
      <c r="K47" s="399"/>
      <c r="L47" s="362"/>
      <c r="M47" s="363"/>
      <c r="N47" s="363"/>
      <c r="O47" s="364"/>
      <c r="P47" s="466" t="s">
        <v>14</v>
      </c>
      <c r="Q47" s="467"/>
      <c r="R47" s="468"/>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69">
        <f>IF($BB$3="４週",SUM(S47:AT47),IF($BB$3="暦月",SUM(S47:AW47),""))</f>
        <v>0</v>
      </c>
      <c r="AY47" s="470"/>
      <c r="AZ47" s="471">
        <f>IF($BB$3="４週",AX47/4,IF($BB$3="暦月",'通所リハ（100名）'!AX47/('通所リハ（100名）'!$BB$8/7),""))</f>
        <v>0</v>
      </c>
      <c r="BA47" s="472"/>
      <c r="BB47" s="277"/>
      <c r="BC47" s="278"/>
      <c r="BD47" s="278"/>
      <c r="BE47" s="278"/>
      <c r="BF47" s="279"/>
    </row>
    <row r="48" spans="2:58" ht="20.25" customHeight="1" x14ac:dyDescent="0.45">
      <c r="B48" s="480"/>
      <c r="C48" s="381"/>
      <c r="D48" s="382"/>
      <c r="E48" s="383"/>
      <c r="F48" s="85">
        <f>C46</f>
        <v>0</v>
      </c>
      <c r="G48" s="404"/>
      <c r="H48" s="397"/>
      <c r="I48" s="398"/>
      <c r="J48" s="398"/>
      <c r="K48" s="399"/>
      <c r="L48" s="409"/>
      <c r="M48" s="410"/>
      <c r="N48" s="410"/>
      <c r="O48" s="411"/>
      <c r="P48" s="473" t="s">
        <v>45</v>
      </c>
      <c r="Q48" s="474"/>
      <c r="R48" s="475"/>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76">
        <f>IF($BB$3="４週",SUM(S48:AT48),IF($BB$3="暦月",SUM(S48:AW48),""))</f>
        <v>0</v>
      </c>
      <c r="AY48" s="477"/>
      <c r="AZ48" s="478">
        <f>IF($BB$3="４週",AX48/4,IF($BB$3="暦月",'通所リハ（100名）'!AX48/('通所リハ（100名）'!$BB$8/7),""))</f>
        <v>0</v>
      </c>
      <c r="BA48" s="479"/>
      <c r="BB48" s="280"/>
      <c r="BC48" s="281"/>
      <c r="BD48" s="281"/>
      <c r="BE48" s="281"/>
      <c r="BF48" s="282"/>
    </row>
    <row r="49" spans="2:58" ht="20.25" customHeight="1" x14ac:dyDescent="0.45">
      <c r="B49" s="480">
        <f>B46+1</f>
        <v>10</v>
      </c>
      <c r="C49" s="375"/>
      <c r="D49" s="376"/>
      <c r="E49" s="377"/>
      <c r="F49" s="110"/>
      <c r="G49" s="403"/>
      <c r="H49" s="405"/>
      <c r="I49" s="398"/>
      <c r="J49" s="398"/>
      <c r="K49" s="399"/>
      <c r="L49" s="406"/>
      <c r="M49" s="407"/>
      <c r="N49" s="407"/>
      <c r="O49" s="408"/>
      <c r="P49" s="481" t="s">
        <v>44</v>
      </c>
      <c r="Q49" s="482"/>
      <c r="R49" s="48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462"/>
      <c r="AY49" s="463"/>
      <c r="AZ49" s="464"/>
      <c r="BA49" s="465"/>
      <c r="BB49" s="400"/>
      <c r="BC49" s="401"/>
      <c r="BD49" s="401"/>
      <c r="BE49" s="401"/>
      <c r="BF49" s="402"/>
    </row>
    <row r="50" spans="2:58" ht="20.25" customHeight="1" x14ac:dyDescent="0.45">
      <c r="B50" s="480"/>
      <c r="C50" s="378"/>
      <c r="D50" s="379"/>
      <c r="E50" s="380"/>
      <c r="F50" s="85"/>
      <c r="G50" s="393"/>
      <c r="H50" s="397"/>
      <c r="I50" s="398"/>
      <c r="J50" s="398"/>
      <c r="K50" s="399"/>
      <c r="L50" s="362"/>
      <c r="M50" s="363"/>
      <c r="N50" s="363"/>
      <c r="O50" s="364"/>
      <c r="P50" s="466" t="s">
        <v>14</v>
      </c>
      <c r="Q50" s="467"/>
      <c r="R50" s="468"/>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69">
        <f>IF($BB$3="４週",SUM(S50:AT50),IF($BB$3="暦月",SUM(S50:AW50),""))</f>
        <v>0</v>
      </c>
      <c r="AY50" s="470"/>
      <c r="AZ50" s="471">
        <f>IF($BB$3="４週",AX50/4,IF($BB$3="暦月",'通所リハ（100名）'!AX50/('通所リハ（100名）'!$BB$8/7),""))</f>
        <v>0</v>
      </c>
      <c r="BA50" s="472"/>
      <c r="BB50" s="277"/>
      <c r="BC50" s="278"/>
      <c r="BD50" s="278"/>
      <c r="BE50" s="278"/>
      <c r="BF50" s="279"/>
    </row>
    <row r="51" spans="2:58" ht="20.25" customHeight="1" x14ac:dyDescent="0.45">
      <c r="B51" s="480"/>
      <c r="C51" s="381"/>
      <c r="D51" s="382"/>
      <c r="E51" s="383"/>
      <c r="F51" s="85">
        <f>C49</f>
        <v>0</v>
      </c>
      <c r="G51" s="404"/>
      <c r="H51" s="397"/>
      <c r="I51" s="398"/>
      <c r="J51" s="398"/>
      <c r="K51" s="399"/>
      <c r="L51" s="409"/>
      <c r="M51" s="410"/>
      <c r="N51" s="410"/>
      <c r="O51" s="411"/>
      <c r="P51" s="473" t="s">
        <v>45</v>
      </c>
      <c r="Q51" s="474"/>
      <c r="R51" s="475"/>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76">
        <f>IF($BB$3="４週",SUM(S51:AT51),IF($BB$3="暦月",SUM(S51:AW51),""))</f>
        <v>0</v>
      </c>
      <c r="AY51" s="477"/>
      <c r="AZ51" s="478">
        <f>IF($BB$3="４週",AX51/4,IF($BB$3="暦月",'通所リハ（100名）'!AX51/('通所リハ（100名）'!$BB$8/7),""))</f>
        <v>0</v>
      </c>
      <c r="BA51" s="479"/>
      <c r="BB51" s="280"/>
      <c r="BC51" s="281"/>
      <c r="BD51" s="281"/>
      <c r="BE51" s="281"/>
      <c r="BF51" s="282"/>
    </row>
    <row r="52" spans="2:58" ht="20.25" customHeight="1" x14ac:dyDescent="0.45">
      <c r="B52" s="480">
        <f>B49+1</f>
        <v>11</v>
      </c>
      <c r="C52" s="375"/>
      <c r="D52" s="376"/>
      <c r="E52" s="377"/>
      <c r="F52" s="110"/>
      <c r="G52" s="403"/>
      <c r="H52" s="405"/>
      <c r="I52" s="398"/>
      <c r="J52" s="398"/>
      <c r="K52" s="399"/>
      <c r="L52" s="406"/>
      <c r="M52" s="407"/>
      <c r="N52" s="407"/>
      <c r="O52" s="408"/>
      <c r="P52" s="481" t="s">
        <v>44</v>
      </c>
      <c r="Q52" s="482"/>
      <c r="R52" s="48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462"/>
      <c r="AY52" s="463"/>
      <c r="AZ52" s="464"/>
      <c r="BA52" s="465"/>
      <c r="BB52" s="400"/>
      <c r="BC52" s="401"/>
      <c r="BD52" s="401"/>
      <c r="BE52" s="401"/>
      <c r="BF52" s="402"/>
    </row>
    <row r="53" spans="2:58" ht="20.25" customHeight="1" x14ac:dyDescent="0.45">
      <c r="B53" s="480"/>
      <c r="C53" s="378"/>
      <c r="D53" s="379"/>
      <c r="E53" s="380"/>
      <c r="F53" s="85"/>
      <c r="G53" s="393"/>
      <c r="H53" s="397"/>
      <c r="I53" s="398"/>
      <c r="J53" s="398"/>
      <c r="K53" s="399"/>
      <c r="L53" s="362"/>
      <c r="M53" s="363"/>
      <c r="N53" s="363"/>
      <c r="O53" s="364"/>
      <c r="P53" s="466" t="s">
        <v>14</v>
      </c>
      <c r="Q53" s="467"/>
      <c r="R53" s="468"/>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69">
        <f>IF($BB$3="４週",SUM(S53:AT53),IF($BB$3="暦月",SUM(S53:AW53),""))</f>
        <v>0</v>
      </c>
      <c r="AY53" s="470"/>
      <c r="AZ53" s="471">
        <f>IF($BB$3="４週",AX53/4,IF($BB$3="暦月",'通所リハ（100名）'!AX53/('通所リハ（100名）'!$BB$8/7),""))</f>
        <v>0</v>
      </c>
      <c r="BA53" s="472"/>
      <c r="BB53" s="277"/>
      <c r="BC53" s="278"/>
      <c r="BD53" s="278"/>
      <c r="BE53" s="278"/>
      <c r="BF53" s="279"/>
    </row>
    <row r="54" spans="2:58" ht="20.25" customHeight="1" x14ac:dyDescent="0.45">
      <c r="B54" s="480"/>
      <c r="C54" s="381"/>
      <c r="D54" s="382"/>
      <c r="E54" s="383"/>
      <c r="F54" s="85">
        <f>C52</f>
        <v>0</v>
      </c>
      <c r="G54" s="404"/>
      <c r="H54" s="397"/>
      <c r="I54" s="398"/>
      <c r="J54" s="398"/>
      <c r="K54" s="399"/>
      <c r="L54" s="409"/>
      <c r="M54" s="410"/>
      <c r="N54" s="410"/>
      <c r="O54" s="411"/>
      <c r="P54" s="473" t="s">
        <v>45</v>
      </c>
      <c r="Q54" s="474"/>
      <c r="R54" s="475"/>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76">
        <f>IF($BB$3="４週",SUM(S54:AT54),IF($BB$3="暦月",SUM(S54:AW54),""))</f>
        <v>0</v>
      </c>
      <c r="AY54" s="477"/>
      <c r="AZ54" s="478">
        <f>IF($BB$3="４週",AX54/4,IF($BB$3="暦月",'通所リハ（100名）'!AX54/('通所リハ（100名）'!$BB$8/7),""))</f>
        <v>0</v>
      </c>
      <c r="BA54" s="479"/>
      <c r="BB54" s="280"/>
      <c r="BC54" s="281"/>
      <c r="BD54" s="281"/>
      <c r="BE54" s="281"/>
      <c r="BF54" s="282"/>
    </row>
    <row r="55" spans="2:58" ht="20.25" customHeight="1" x14ac:dyDescent="0.45">
      <c r="B55" s="480">
        <f>B52+1</f>
        <v>12</v>
      </c>
      <c r="C55" s="375"/>
      <c r="D55" s="376"/>
      <c r="E55" s="377"/>
      <c r="F55" s="110"/>
      <c r="G55" s="403"/>
      <c r="H55" s="405"/>
      <c r="I55" s="398"/>
      <c r="J55" s="398"/>
      <c r="K55" s="399"/>
      <c r="L55" s="406"/>
      <c r="M55" s="407"/>
      <c r="N55" s="407"/>
      <c r="O55" s="408"/>
      <c r="P55" s="481" t="s">
        <v>44</v>
      </c>
      <c r="Q55" s="482"/>
      <c r="R55" s="48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462"/>
      <c r="AY55" s="463"/>
      <c r="AZ55" s="464"/>
      <c r="BA55" s="465"/>
      <c r="BB55" s="415"/>
      <c r="BC55" s="407"/>
      <c r="BD55" s="407"/>
      <c r="BE55" s="407"/>
      <c r="BF55" s="408"/>
    </row>
    <row r="56" spans="2:58" ht="20.25" customHeight="1" x14ac:dyDescent="0.45">
      <c r="B56" s="480"/>
      <c r="C56" s="378"/>
      <c r="D56" s="379"/>
      <c r="E56" s="380"/>
      <c r="F56" s="85"/>
      <c r="G56" s="393"/>
      <c r="H56" s="397"/>
      <c r="I56" s="398"/>
      <c r="J56" s="398"/>
      <c r="K56" s="399"/>
      <c r="L56" s="362"/>
      <c r="M56" s="363"/>
      <c r="N56" s="363"/>
      <c r="O56" s="364"/>
      <c r="P56" s="466" t="s">
        <v>14</v>
      </c>
      <c r="Q56" s="467"/>
      <c r="R56" s="468"/>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69">
        <f>IF($BB$3="４週",SUM(S56:AT56),IF($BB$3="暦月",SUM(S56:AW56),""))</f>
        <v>0</v>
      </c>
      <c r="AY56" s="470"/>
      <c r="AZ56" s="471">
        <f>IF($BB$3="４週",AX56/4,IF($BB$3="暦月",'通所リハ（100名）'!AX56/('通所リハ（100名）'!$BB$8/7),""))</f>
        <v>0</v>
      </c>
      <c r="BA56" s="472"/>
      <c r="BB56" s="416"/>
      <c r="BC56" s="363"/>
      <c r="BD56" s="363"/>
      <c r="BE56" s="363"/>
      <c r="BF56" s="364"/>
    </row>
    <row r="57" spans="2:58" ht="20.25" customHeight="1" x14ac:dyDescent="0.45">
      <c r="B57" s="480"/>
      <c r="C57" s="381"/>
      <c r="D57" s="382"/>
      <c r="E57" s="383"/>
      <c r="F57" s="85">
        <f>C55</f>
        <v>0</v>
      </c>
      <c r="G57" s="404"/>
      <c r="H57" s="397"/>
      <c r="I57" s="398"/>
      <c r="J57" s="398"/>
      <c r="K57" s="399"/>
      <c r="L57" s="409"/>
      <c r="M57" s="410"/>
      <c r="N57" s="410"/>
      <c r="O57" s="411"/>
      <c r="P57" s="473" t="s">
        <v>45</v>
      </c>
      <c r="Q57" s="474"/>
      <c r="R57" s="475"/>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76">
        <f>IF($BB$3="４週",SUM(S57:AT57),IF($BB$3="暦月",SUM(S57:AW57),""))</f>
        <v>0</v>
      </c>
      <c r="AY57" s="477"/>
      <c r="AZ57" s="478">
        <f>IF($BB$3="４週",AX57/4,IF($BB$3="暦月",'通所リハ（100名）'!AX57/('通所リハ（100名）'!$BB$8/7),""))</f>
        <v>0</v>
      </c>
      <c r="BA57" s="479"/>
      <c r="BB57" s="417"/>
      <c r="BC57" s="410"/>
      <c r="BD57" s="410"/>
      <c r="BE57" s="410"/>
      <c r="BF57" s="411"/>
    </row>
    <row r="58" spans="2:58" ht="20.25" customHeight="1" x14ac:dyDescent="0.45">
      <c r="B58" s="480">
        <f>B55+1</f>
        <v>13</v>
      </c>
      <c r="C58" s="375"/>
      <c r="D58" s="376"/>
      <c r="E58" s="377"/>
      <c r="F58" s="110"/>
      <c r="G58" s="403"/>
      <c r="H58" s="405"/>
      <c r="I58" s="398"/>
      <c r="J58" s="398"/>
      <c r="K58" s="399"/>
      <c r="L58" s="406"/>
      <c r="M58" s="407"/>
      <c r="N58" s="407"/>
      <c r="O58" s="408"/>
      <c r="P58" s="481" t="s">
        <v>44</v>
      </c>
      <c r="Q58" s="482"/>
      <c r="R58" s="48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462"/>
      <c r="AY58" s="463"/>
      <c r="AZ58" s="464"/>
      <c r="BA58" s="465"/>
      <c r="BB58" s="415"/>
      <c r="BC58" s="407"/>
      <c r="BD58" s="407"/>
      <c r="BE58" s="407"/>
      <c r="BF58" s="408"/>
    </row>
    <row r="59" spans="2:58" ht="20.25" customHeight="1" x14ac:dyDescent="0.45">
      <c r="B59" s="480"/>
      <c r="C59" s="378"/>
      <c r="D59" s="379"/>
      <c r="E59" s="380"/>
      <c r="F59" s="85"/>
      <c r="G59" s="393"/>
      <c r="H59" s="397"/>
      <c r="I59" s="398"/>
      <c r="J59" s="398"/>
      <c r="K59" s="399"/>
      <c r="L59" s="362"/>
      <c r="M59" s="363"/>
      <c r="N59" s="363"/>
      <c r="O59" s="364"/>
      <c r="P59" s="466" t="s">
        <v>14</v>
      </c>
      <c r="Q59" s="467"/>
      <c r="R59" s="468"/>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69">
        <f>IF($BB$3="４週",SUM(S59:AT59),IF($BB$3="暦月",SUM(S59:AW59),""))</f>
        <v>0</v>
      </c>
      <c r="AY59" s="470"/>
      <c r="AZ59" s="471">
        <f>IF($BB$3="４週",AX59/4,IF($BB$3="暦月",'通所リハ（100名）'!AX59/('通所リハ（100名）'!$BB$8/7),""))</f>
        <v>0</v>
      </c>
      <c r="BA59" s="472"/>
      <c r="BB59" s="416"/>
      <c r="BC59" s="363"/>
      <c r="BD59" s="363"/>
      <c r="BE59" s="363"/>
      <c r="BF59" s="364"/>
    </row>
    <row r="60" spans="2:58" ht="20.25" customHeight="1" x14ac:dyDescent="0.45">
      <c r="B60" s="480"/>
      <c r="C60" s="381"/>
      <c r="D60" s="382"/>
      <c r="E60" s="383"/>
      <c r="F60" s="113">
        <f>C58</f>
        <v>0</v>
      </c>
      <c r="G60" s="404"/>
      <c r="H60" s="397"/>
      <c r="I60" s="398"/>
      <c r="J60" s="398"/>
      <c r="K60" s="399"/>
      <c r="L60" s="409"/>
      <c r="M60" s="410"/>
      <c r="N60" s="410"/>
      <c r="O60" s="411"/>
      <c r="P60" s="473" t="s">
        <v>45</v>
      </c>
      <c r="Q60" s="474"/>
      <c r="R60" s="475"/>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76">
        <f>IF($BB$3="４週",SUM(S60:AT60),IF($BB$3="暦月",SUM(S60:AW60),""))</f>
        <v>0</v>
      </c>
      <c r="AY60" s="477"/>
      <c r="AZ60" s="478">
        <f>IF($BB$3="４週",AX60/4,IF($BB$3="暦月",'通所リハ（100名）'!AX60/('通所リハ（100名）'!$BB$8/7),""))</f>
        <v>0</v>
      </c>
      <c r="BA60" s="479"/>
      <c r="BB60" s="417"/>
      <c r="BC60" s="410"/>
      <c r="BD60" s="410"/>
      <c r="BE60" s="410"/>
      <c r="BF60" s="411"/>
    </row>
    <row r="61" spans="2:58" ht="20.25" customHeight="1" x14ac:dyDescent="0.45">
      <c r="B61" s="488">
        <f>B58+1</f>
        <v>14</v>
      </c>
      <c r="C61" s="378"/>
      <c r="D61" s="379"/>
      <c r="E61" s="380"/>
      <c r="F61" s="112"/>
      <c r="G61" s="489"/>
      <c r="H61" s="490"/>
      <c r="I61" s="491"/>
      <c r="J61" s="491"/>
      <c r="K61" s="492"/>
      <c r="L61" s="362"/>
      <c r="M61" s="363"/>
      <c r="N61" s="363"/>
      <c r="O61" s="364"/>
      <c r="P61" s="493" t="s">
        <v>44</v>
      </c>
      <c r="Q61" s="494"/>
      <c r="R61" s="49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484"/>
      <c r="AY61" s="485"/>
      <c r="AZ61" s="486"/>
      <c r="BA61" s="487"/>
      <c r="BB61" s="416"/>
      <c r="BC61" s="363"/>
      <c r="BD61" s="363"/>
      <c r="BE61" s="363"/>
      <c r="BF61" s="364"/>
    </row>
    <row r="62" spans="2:58" ht="20.25" customHeight="1" x14ac:dyDescent="0.45">
      <c r="B62" s="480"/>
      <c r="C62" s="378"/>
      <c r="D62" s="379"/>
      <c r="E62" s="380"/>
      <c r="F62" s="85"/>
      <c r="G62" s="393"/>
      <c r="H62" s="397"/>
      <c r="I62" s="398"/>
      <c r="J62" s="398"/>
      <c r="K62" s="399"/>
      <c r="L62" s="362"/>
      <c r="M62" s="363"/>
      <c r="N62" s="363"/>
      <c r="O62" s="364"/>
      <c r="P62" s="466" t="s">
        <v>14</v>
      </c>
      <c r="Q62" s="467"/>
      <c r="R62" s="468"/>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69">
        <f>IF($BB$3="４週",SUM(S62:AT62),IF($BB$3="暦月",SUM(S62:AW62),""))</f>
        <v>0</v>
      </c>
      <c r="AY62" s="470"/>
      <c r="AZ62" s="471">
        <f>IF($BB$3="４週",AX62/4,IF($BB$3="暦月",'通所リハ（100名）'!AX62/('通所リハ（100名）'!$BB$8/7),""))</f>
        <v>0</v>
      </c>
      <c r="BA62" s="472"/>
      <c r="BB62" s="416"/>
      <c r="BC62" s="363"/>
      <c r="BD62" s="363"/>
      <c r="BE62" s="363"/>
      <c r="BF62" s="364"/>
    </row>
    <row r="63" spans="2:58" ht="20.25" customHeight="1" x14ac:dyDescent="0.45">
      <c r="B63" s="480"/>
      <c r="C63" s="381"/>
      <c r="D63" s="382"/>
      <c r="E63" s="383"/>
      <c r="F63" s="113">
        <f>C61</f>
        <v>0</v>
      </c>
      <c r="G63" s="404"/>
      <c r="H63" s="397"/>
      <c r="I63" s="398"/>
      <c r="J63" s="398"/>
      <c r="K63" s="399"/>
      <c r="L63" s="409"/>
      <c r="M63" s="410"/>
      <c r="N63" s="410"/>
      <c r="O63" s="411"/>
      <c r="P63" s="473" t="s">
        <v>45</v>
      </c>
      <c r="Q63" s="474"/>
      <c r="R63" s="475"/>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76">
        <f>IF($BB$3="４週",SUM(S63:AT63),IF($BB$3="暦月",SUM(S63:AW63),""))</f>
        <v>0</v>
      </c>
      <c r="AY63" s="477"/>
      <c r="AZ63" s="478">
        <f>IF($BB$3="４週",AX63/4,IF($BB$3="暦月",'通所リハ（100名）'!AX63/('通所リハ（100名）'!$BB$8/7),""))</f>
        <v>0</v>
      </c>
      <c r="BA63" s="479"/>
      <c r="BB63" s="417"/>
      <c r="BC63" s="410"/>
      <c r="BD63" s="410"/>
      <c r="BE63" s="410"/>
      <c r="BF63" s="411"/>
    </row>
    <row r="64" spans="2:58" ht="20.25" customHeight="1" x14ac:dyDescent="0.45">
      <c r="B64" s="480">
        <f>B61+1</f>
        <v>15</v>
      </c>
      <c r="C64" s="375"/>
      <c r="D64" s="376"/>
      <c r="E64" s="377"/>
      <c r="F64" s="110"/>
      <c r="G64" s="403"/>
      <c r="H64" s="405"/>
      <c r="I64" s="398"/>
      <c r="J64" s="398"/>
      <c r="K64" s="399"/>
      <c r="L64" s="406"/>
      <c r="M64" s="407"/>
      <c r="N64" s="407"/>
      <c r="O64" s="408"/>
      <c r="P64" s="481" t="s">
        <v>44</v>
      </c>
      <c r="Q64" s="482"/>
      <c r="R64" s="48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462"/>
      <c r="AY64" s="463"/>
      <c r="AZ64" s="464"/>
      <c r="BA64" s="465"/>
      <c r="BB64" s="415"/>
      <c r="BC64" s="407"/>
      <c r="BD64" s="407"/>
      <c r="BE64" s="407"/>
      <c r="BF64" s="408"/>
    </row>
    <row r="65" spans="2:58" ht="20.25" customHeight="1" x14ac:dyDescent="0.45">
      <c r="B65" s="480"/>
      <c r="C65" s="378"/>
      <c r="D65" s="379"/>
      <c r="E65" s="380"/>
      <c r="F65" s="85"/>
      <c r="G65" s="393"/>
      <c r="H65" s="397"/>
      <c r="I65" s="398"/>
      <c r="J65" s="398"/>
      <c r="K65" s="399"/>
      <c r="L65" s="362"/>
      <c r="M65" s="363"/>
      <c r="N65" s="363"/>
      <c r="O65" s="364"/>
      <c r="P65" s="466" t="s">
        <v>14</v>
      </c>
      <c r="Q65" s="467"/>
      <c r="R65" s="468"/>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69">
        <f>IF($BB$3="４週",SUM(S65:AT65),IF($BB$3="暦月",SUM(S65:AW65),""))</f>
        <v>0</v>
      </c>
      <c r="AY65" s="470"/>
      <c r="AZ65" s="471">
        <f>IF($BB$3="４週",AX65/4,IF($BB$3="暦月",'通所リハ（100名）'!AX65/('通所リハ（100名）'!$BB$8/7),""))</f>
        <v>0</v>
      </c>
      <c r="BA65" s="472"/>
      <c r="BB65" s="416"/>
      <c r="BC65" s="363"/>
      <c r="BD65" s="363"/>
      <c r="BE65" s="363"/>
      <c r="BF65" s="364"/>
    </row>
    <row r="66" spans="2:58" ht="20.25" customHeight="1" x14ac:dyDescent="0.45">
      <c r="B66" s="480"/>
      <c r="C66" s="381"/>
      <c r="D66" s="382"/>
      <c r="E66" s="383"/>
      <c r="F66" s="113">
        <f>C64</f>
        <v>0</v>
      </c>
      <c r="G66" s="404"/>
      <c r="H66" s="397"/>
      <c r="I66" s="398"/>
      <c r="J66" s="398"/>
      <c r="K66" s="399"/>
      <c r="L66" s="409"/>
      <c r="M66" s="410"/>
      <c r="N66" s="410"/>
      <c r="O66" s="411"/>
      <c r="P66" s="473" t="s">
        <v>45</v>
      </c>
      <c r="Q66" s="474"/>
      <c r="R66" s="475"/>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76">
        <f>IF($BB$3="４週",SUM(S66:AT66),IF($BB$3="暦月",SUM(S66:AW66),""))</f>
        <v>0</v>
      </c>
      <c r="AY66" s="477"/>
      <c r="AZ66" s="478">
        <f>IF($BB$3="４週",AX66/4,IF($BB$3="暦月",'通所リハ（100名）'!AX66/('通所リハ（100名）'!$BB$8/7),""))</f>
        <v>0</v>
      </c>
      <c r="BA66" s="479"/>
      <c r="BB66" s="417"/>
      <c r="BC66" s="410"/>
      <c r="BD66" s="410"/>
      <c r="BE66" s="410"/>
      <c r="BF66" s="411"/>
    </row>
    <row r="67" spans="2:58" ht="20.25" customHeight="1" x14ac:dyDescent="0.45">
      <c r="B67" s="480">
        <f>B64+1</f>
        <v>16</v>
      </c>
      <c r="C67" s="375"/>
      <c r="D67" s="376"/>
      <c r="E67" s="377"/>
      <c r="F67" s="110"/>
      <c r="G67" s="403"/>
      <c r="H67" s="405"/>
      <c r="I67" s="398"/>
      <c r="J67" s="398"/>
      <c r="K67" s="399"/>
      <c r="L67" s="406"/>
      <c r="M67" s="407"/>
      <c r="N67" s="407"/>
      <c r="O67" s="408"/>
      <c r="P67" s="481" t="s">
        <v>44</v>
      </c>
      <c r="Q67" s="482"/>
      <c r="R67" s="48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462"/>
      <c r="AY67" s="463"/>
      <c r="AZ67" s="464"/>
      <c r="BA67" s="465"/>
      <c r="BB67" s="415"/>
      <c r="BC67" s="407"/>
      <c r="BD67" s="407"/>
      <c r="BE67" s="407"/>
      <c r="BF67" s="408"/>
    </row>
    <row r="68" spans="2:58" ht="20.25" customHeight="1" x14ac:dyDescent="0.45">
      <c r="B68" s="480"/>
      <c r="C68" s="378"/>
      <c r="D68" s="379"/>
      <c r="E68" s="380"/>
      <c r="F68" s="85"/>
      <c r="G68" s="393"/>
      <c r="H68" s="397"/>
      <c r="I68" s="398"/>
      <c r="J68" s="398"/>
      <c r="K68" s="399"/>
      <c r="L68" s="362"/>
      <c r="M68" s="363"/>
      <c r="N68" s="363"/>
      <c r="O68" s="364"/>
      <c r="P68" s="466" t="s">
        <v>14</v>
      </c>
      <c r="Q68" s="467"/>
      <c r="R68" s="468"/>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69">
        <f>IF($BB$3="４週",SUM(S68:AT68),IF($BB$3="暦月",SUM(S68:AW68),""))</f>
        <v>0</v>
      </c>
      <c r="AY68" s="470"/>
      <c r="AZ68" s="471">
        <f>IF($BB$3="４週",AX68/4,IF($BB$3="暦月",'通所リハ（100名）'!AX68/('通所リハ（100名）'!$BB$8/7),""))</f>
        <v>0</v>
      </c>
      <c r="BA68" s="472"/>
      <c r="BB68" s="416"/>
      <c r="BC68" s="363"/>
      <c r="BD68" s="363"/>
      <c r="BE68" s="363"/>
      <c r="BF68" s="364"/>
    </row>
    <row r="69" spans="2:58" ht="20.25" customHeight="1" x14ac:dyDescent="0.45">
      <c r="B69" s="480"/>
      <c r="C69" s="381"/>
      <c r="D69" s="382"/>
      <c r="E69" s="383"/>
      <c r="F69" s="113">
        <f>C67</f>
        <v>0</v>
      </c>
      <c r="G69" s="404"/>
      <c r="H69" s="397"/>
      <c r="I69" s="398"/>
      <c r="J69" s="398"/>
      <c r="K69" s="399"/>
      <c r="L69" s="409"/>
      <c r="M69" s="410"/>
      <c r="N69" s="410"/>
      <c r="O69" s="411"/>
      <c r="P69" s="473" t="s">
        <v>45</v>
      </c>
      <c r="Q69" s="474"/>
      <c r="R69" s="475"/>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76">
        <f>IF($BB$3="４週",SUM(S69:AT69),IF($BB$3="暦月",SUM(S69:AW69),""))</f>
        <v>0</v>
      </c>
      <c r="AY69" s="477"/>
      <c r="AZ69" s="478">
        <f>IF($BB$3="４週",AX69/4,IF($BB$3="暦月",'通所リハ（100名）'!AX69/('通所リハ（100名）'!$BB$8/7),""))</f>
        <v>0</v>
      </c>
      <c r="BA69" s="479"/>
      <c r="BB69" s="417"/>
      <c r="BC69" s="410"/>
      <c r="BD69" s="410"/>
      <c r="BE69" s="410"/>
      <c r="BF69" s="411"/>
    </row>
    <row r="70" spans="2:58" ht="20.25" customHeight="1" x14ac:dyDescent="0.45">
      <c r="B70" s="480">
        <f>B67+1</f>
        <v>17</v>
      </c>
      <c r="C70" s="375"/>
      <c r="D70" s="376"/>
      <c r="E70" s="377"/>
      <c r="F70" s="110"/>
      <c r="G70" s="403"/>
      <c r="H70" s="405"/>
      <c r="I70" s="398"/>
      <c r="J70" s="398"/>
      <c r="K70" s="399"/>
      <c r="L70" s="406"/>
      <c r="M70" s="407"/>
      <c r="N70" s="407"/>
      <c r="O70" s="408"/>
      <c r="P70" s="481" t="s">
        <v>44</v>
      </c>
      <c r="Q70" s="482"/>
      <c r="R70" s="48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462"/>
      <c r="AY70" s="463"/>
      <c r="AZ70" s="464"/>
      <c r="BA70" s="465"/>
      <c r="BB70" s="415"/>
      <c r="BC70" s="407"/>
      <c r="BD70" s="407"/>
      <c r="BE70" s="407"/>
      <c r="BF70" s="408"/>
    </row>
    <row r="71" spans="2:58" ht="20.25" customHeight="1" x14ac:dyDescent="0.45">
      <c r="B71" s="480"/>
      <c r="C71" s="378"/>
      <c r="D71" s="379"/>
      <c r="E71" s="380"/>
      <c r="F71" s="85"/>
      <c r="G71" s="393"/>
      <c r="H71" s="397"/>
      <c r="I71" s="398"/>
      <c r="J71" s="398"/>
      <c r="K71" s="399"/>
      <c r="L71" s="362"/>
      <c r="M71" s="363"/>
      <c r="N71" s="363"/>
      <c r="O71" s="364"/>
      <c r="P71" s="466" t="s">
        <v>14</v>
      </c>
      <c r="Q71" s="467"/>
      <c r="R71" s="468"/>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69">
        <f>IF($BB$3="４週",SUM(S71:AT71),IF($BB$3="暦月",SUM(S71:AW71),""))</f>
        <v>0</v>
      </c>
      <c r="AY71" s="470"/>
      <c r="AZ71" s="471">
        <f>IF($BB$3="４週",AX71/4,IF($BB$3="暦月",'通所リハ（100名）'!AX71/('通所リハ（100名）'!$BB$8/7),""))</f>
        <v>0</v>
      </c>
      <c r="BA71" s="472"/>
      <c r="BB71" s="416"/>
      <c r="BC71" s="363"/>
      <c r="BD71" s="363"/>
      <c r="BE71" s="363"/>
      <c r="BF71" s="364"/>
    </row>
    <row r="72" spans="2:58" ht="20.25" customHeight="1" x14ac:dyDescent="0.45">
      <c r="B72" s="480"/>
      <c r="C72" s="381"/>
      <c r="D72" s="382"/>
      <c r="E72" s="383"/>
      <c r="F72" s="113">
        <f>C70</f>
        <v>0</v>
      </c>
      <c r="G72" s="404"/>
      <c r="H72" s="397"/>
      <c r="I72" s="398"/>
      <c r="J72" s="398"/>
      <c r="K72" s="399"/>
      <c r="L72" s="409"/>
      <c r="M72" s="410"/>
      <c r="N72" s="410"/>
      <c r="O72" s="411"/>
      <c r="P72" s="473" t="s">
        <v>45</v>
      </c>
      <c r="Q72" s="474"/>
      <c r="R72" s="475"/>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76">
        <f>IF($BB$3="４週",SUM(S72:AT72),IF($BB$3="暦月",SUM(S72:AW72),""))</f>
        <v>0</v>
      </c>
      <c r="AY72" s="477"/>
      <c r="AZ72" s="478">
        <f>IF($BB$3="４週",AX72/4,IF($BB$3="暦月",'通所リハ（100名）'!AX72/('通所リハ（100名）'!$BB$8/7),""))</f>
        <v>0</v>
      </c>
      <c r="BA72" s="479"/>
      <c r="BB72" s="417"/>
      <c r="BC72" s="410"/>
      <c r="BD72" s="410"/>
      <c r="BE72" s="410"/>
      <c r="BF72" s="411"/>
    </row>
    <row r="73" spans="2:58" ht="20.25" customHeight="1" x14ac:dyDescent="0.45">
      <c r="B73" s="480">
        <f>B70+1</f>
        <v>18</v>
      </c>
      <c r="C73" s="375"/>
      <c r="D73" s="376"/>
      <c r="E73" s="377"/>
      <c r="F73" s="110"/>
      <c r="G73" s="403"/>
      <c r="H73" s="405"/>
      <c r="I73" s="398"/>
      <c r="J73" s="398"/>
      <c r="K73" s="399"/>
      <c r="L73" s="406"/>
      <c r="M73" s="407"/>
      <c r="N73" s="407"/>
      <c r="O73" s="408"/>
      <c r="P73" s="481" t="s">
        <v>44</v>
      </c>
      <c r="Q73" s="482"/>
      <c r="R73" s="48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462"/>
      <c r="AY73" s="463"/>
      <c r="AZ73" s="464"/>
      <c r="BA73" s="465"/>
      <c r="BB73" s="415"/>
      <c r="BC73" s="407"/>
      <c r="BD73" s="407"/>
      <c r="BE73" s="407"/>
      <c r="BF73" s="408"/>
    </row>
    <row r="74" spans="2:58" ht="20.25" customHeight="1" x14ac:dyDescent="0.45">
      <c r="B74" s="480"/>
      <c r="C74" s="378"/>
      <c r="D74" s="379"/>
      <c r="E74" s="380"/>
      <c r="F74" s="85"/>
      <c r="G74" s="393"/>
      <c r="H74" s="397"/>
      <c r="I74" s="398"/>
      <c r="J74" s="398"/>
      <c r="K74" s="399"/>
      <c r="L74" s="362"/>
      <c r="M74" s="363"/>
      <c r="N74" s="363"/>
      <c r="O74" s="364"/>
      <c r="P74" s="466" t="s">
        <v>14</v>
      </c>
      <c r="Q74" s="467"/>
      <c r="R74" s="468"/>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69">
        <f>IF($BB$3="４週",SUM(S74:AT74),IF($BB$3="暦月",SUM(S74:AW74),""))</f>
        <v>0</v>
      </c>
      <c r="AY74" s="470"/>
      <c r="AZ74" s="471">
        <f>IF($BB$3="４週",AX74/4,IF($BB$3="暦月",'通所リハ（100名）'!AX74/('通所リハ（100名）'!$BB$8/7),""))</f>
        <v>0</v>
      </c>
      <c r="BA74" s="472"/>
      <c r="BB74" s="416"/>
      <c r="BC74" s="363"/>
      <c r="BD74" s="363"/>
      <c r="BE74" s="363"/>
      <c r="BF74" s="364"/>
    </row>
    <row r="75" spans="2:58" ht="20.25" customHeight="1" x14ac:dyDescent="0.45">
      <c r="B75" s="480"/>
      <c r="C75" s="381"/>
      <c r="D75" s="382"/>
      <c r="E75" s="383"/>
      <c r="F75" s="113">
        <f>C73</f>
        <v>0</v>
      </c>
      <c r="G75" s="404"/>
      <c r="H75" s="397"/>
      <c r="I75" s="398"/>
      <c r="J75" s="398"/>
      <c r="K75" s="399"/>
      <c r="L75" s="409"/>
      <c r="M75" s="410"/>
      <c r="N75" s="410"/>
      <c r="O75" s="411"/>
      <c r="P75" s="473" t="s">
        <v>45</v>
      </c>
      <c r="Q75" s="474"/>
      <c r="R75" s="475"/>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76">
        <f>IF($BB$3="４週",SUM(S75:AT75),IF($BB$3="暦月",SUM(S75:AW75),""))</f>
        <v>0</v>
      </c>
      <c r="AY75" s="477"/>
      <c r="AZ75" s="478">
        <f>IF($BB$3="４週",AX75/4,IF($BB$3="暦月",'通所リハ（100名）'!AX75/('通所リハ（100名）'!$BB$8/7),""))</f>
        <v>0</v>
      </c>
      <c r="BA75" s="479"/>
      <c r="BB75" s="417"/>
      <c r="BC75" s="410"/>
      <c r="BD75" s="410"/>
      <c r="BE75" s="410"/>
      <c r="BF75" s="411"/>
    </row>
    <row r="76" spans="2:58" ht="20.25" customHeight="1" x14ac:dyDescent="0.45">
      <c r="B76" s="480">
        <f>B73+1</f>
        <v>19</v>
      </c>
      <c r="C76" s="375"/>
      <c r="D76" s="376"/>
      <c r="E76" s="377"/>
      <c r="F76" s="110"/>
      <c r="G76" s="403"/>
      <c r="H76" s="405"/>
      <c r="I76" s="398"/>
      <c r="J76" s="398"/>
      <c r="K76" s="399"/>
      <c r="L76" s="406"/>
      <c r="M76" s="407"/>
      <c r="N76" s="407"/>
      <c r="O76" s="408"/>
      <c r="P76" s="481" t="s">
        <v>44</v>
      </c>
      <c r="Q76" s="482"/>
      <c r="R76" s="48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462"/>
      <c r="AY76" s="463"/>
      <c r="AZ76" s="464"/>
      <c r="BA76" s="465"/>
      <c r="BB76" s="415"/>
      <c r="BC76" s="407"/>
      <c r="BD76" s="407"/>
      <c r="BE76" s="407"/>
      <c r="BF76" s="408"/>
    </row>
    <row r="77" spans="2:58" ht="20.25" customHeight="1" x14ac:dyDescent="0.45">
      <c r="B77" s="480"/>
      <c r="C77" s="378"/>
      <c r="D77" s="379"/>
      <c r="E77" s="380"/>
      <c r="F77" s="85"/>
      <c r="G77" s="393"/>
      <c r="H77" s="397"/>
      <c r="I77" s="398"/>
      <c r="J77" s="398"/>
      <c r="K77" s="399"/>
      <c r="L77" s="362"/>
      <c r="M77" s="363"/>
      <c r="N77" s="363"/>
      <c r="O77" s="364"/>
      <c r="P77" s="466" t="s">
        <v>14</v>
      </c>
      <c r="Q77" s="467"/>
      <c r="R77" s="468"/>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69">
        <f>IF($BB$3="４週",SUM(S77:AT77),IF($BB$3="暦月",SUM(S77:AW77),""))</f>
        <v>0</v>
      </c>
      <c r="AY77" s="470"/>
      <c r="AZ77" s="471">
        <f>IF($BB$3="４週",AX77/4,IF($BB$3="暦月",'通所リハ（100名）'!AX77/('通所リハ（100名）'!$BB$8/7),""))</f>
        <v>0</v>
      </c>
      <c r="BA77" s="472"/>
      <c r="BB77" s="416"/>
      <c r="BC77" s="363"/>
      <c r="BD77" s="363"/>
      <c r="BE77" s="363"/>
      <c r="BF77" s="364"/>
    </row>
    <row r="78" spans="2:58" ht="20.25" customHeight="1" x14ac:dyDescent="0.45">
      <c r="B78" s="480"/>
      <c r="C78" s="381"/>
      <c r="D78" s="382"/>
      <c r="E78" s="383"/>
      <c r="F78" s="113">
        <f>C76</f>
        <v>0</v>
      </c>
      <c r="G78" s="404"/>
      <c r="H78" s="397"/>
      <c r="I78" s="398"/>
      <c r="J78" s="398"/>
      <c r="K78" s="399"/>
      <c r="L78" s="409"/>
      <c r="M78" s="410"/>
      <c r="N78" s="410"/>
      <c r="O78" s="411"/>
      <c r="P78" s="473" t="s">
        <v>45</v>
      </c>
      <c r="Q78" s="474"/>
      <c r="R78" s="475"/>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76">
        <f>IF($BB$3="４週",SUM(S78:AT78),IF($BB$3="暦月",SUM(S78:AW78),""))</f>
        <v>0</v>
      </c>
      <c r="AY78" s="477"/>
      <c r="AZ78" s="478">
        <f>IF($BB$3="４週",AX78/4,IF($BB$3="暦月",'通所リハ（100名）'!AX78/('通所リハ（100名）'!$BB$8/7),""))</f>
        <v>0</v>
      </c>
      <c r="BA78" s="479"/>
      <c r="BB78" s="417"/>
      <c r="BC78" s="410"/>
      <c r="BD78" s="410"/>
      <c r="BE78" s="410"/>
      <c r="BF78" s="411"/>
    </row>
    <row r="79" spans="2:58" ht="20.25" customHeight="1" x14ac:dyDescent="0.45">
      <c r="B79" s="480">
        <f>B76+1</f>
        <v>20</v>
      </c>
      <c r="C79" s="375"/>
      <c r="D79" s="376"/>
      <c r="E79" s="377"/>
      <c r="F79" s="110"/>
      <c r="G79" s="403"/>
      <c r="H79" s="405"/>
      <c r="I79" s="398"/>
      <c r="J79" s="398"/>
      <c r="K79" s="399"/>
      <c r="L79" s="406"/>
      <c r="M79" s="407"/>
      <c r="N79" s="407"/>
      <c r="O79" s="408"/>
      <c r="P79" s="481" t="s">
        <v>44</v>
      </c>
      <c r="Q79" s="482"/>
      <c r="R79" s="48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462"/>
      <c r="AY79" s="463"/>
      <c r="AZ79" s="464"/>
      <c r="BA79" s="465"/>
      <c r="BB79" s="415"/>
      <c r="BC79" s="407"/>
      <c r="BD79" s="407"/>
      <c r="BE79" s="407"/>
      <c r="BF79" s="408"/>
    </row>
    <row r="80" spans="2:58" ht="20.25" customHeight="1" x14ac:dyDescent="0.45">
      <c r="B80" s="480"/>
      <c r="C80" s="378"/>
      <c r="D80" s="379"/>
      <c r="E80" s="380"/>
      <c r="F80" s="85"/>
      <c r="G80" s="393"/>
      <c r="H80" s="397"/>
      <c r="I80" s="398"/>
      <c r="J80" s="398"/>
      <c r="K80" s="399"/>
      <c r="L80" s="362"/>
      <c r="M80" s="363"/>
      <c r="N80" s="363"/>
      <c r="O80" s="364"/>
      <c r="P80" s="466" t="s">
        <v>14</v>
      </c>
      <c r="Q80" s="467"/>
      <c r="R80" s="468"/>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69">
        <f>IF($BB$3="４週",SUM(S80:AT80),IF($BB$3="暦月",SUM(S80:AW80),""))</f>
        <v>0</v>
      </c>
      <c r="AY80" s="470"/>
      <c r="AZ80" s="471">
        <f>IF($BB$3="４週",AX80/4,IF($BB$3="暦月",'通所リハ（100名）'!AX80/('通所リハ（100名）'!$BB$8/7),""))</f>
        <v>0</v>
      </c>
      <c r="BA80" s="472"/>
      <c r="BB80" s="416"/>
      <c r="BC80" s="363"/>
      <c r="BD80" s="363"/>
      <c r="BE80" s="363"/>
      <c r="BF80" s="364"/>
    </row>
    <row r="81" spans="2:58" ht="20.25" customHeight="1" x14ac:dyDescent="0.45">
      <c r="B81" s="480"/>
      <c r="C81" s="381"/>
      <c r="D81" s="382"/>
      <c r="E81" s="383"/>
      <c r="F81" s="113">
        <f>C79</f>
        <v>0</v>
      </c>
      <c r="G81" s="404"/>
      <c r="H81" s="397"/>
      <c r="I81" s="398"/>
      <c r="J81" s="398"/>
      <c r="K81" s="399"/>
      <c r="L81" s="409"/>
      <c r="M81" s="410"/>
      <c r="N81" s="410"/>
      <c r="O81" s="411"/>
      <c r="P81" s="473" t="s">
        <v>45</v>
      </c>
      <c r="Q81" s="474"/>
      <c r="R81" s="475"/>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76">
        <f>IF($BB$3="４週",SUM(S81:AT81),IF($BB$3="暦月",SUM(S81:AW81),""))</f>
        <v>0</v>
      </c>
      <c r="AY81" s="477"/>
      <c r="AZ81" s="478">
        <f>IF($BB$3="４週",AX81/4,IF($BB$3="暦月",'通所リハ（100名）'!AX81/('通所リハ（100名）'!$BB$8/7),""))</f>
        <v>0</v>
      </c>
      <c r="BA81" s="479"/>
      <c r="BB81" s="417"/>
      <c r="BC81" s="410"/>
      <c r="BD81" s="410"/>
      <c r="BE81" s="410"/>
      <c r="BF81" s="411"/>
    </row>
    <row r="82" spans="2:58" ht="20.25" customHeight="1" x14ac:dyDescent="0.45">
      <c r="B82" s="480">
        <f>B79+1</f>
        <v>21</v>
      </c>
      <c r="C82" s="375"/>
      <c r="D82" s="376"/>
      <c r="E82" s="377"/>
      <c r="F82" s="110"/>
      <c r="G82" s="403"/>
      <c r="H82" s="405"/>
      <c r="I82" s="398"/>
      <c r="J82" s="398"/>
      <c r="K82" s="399"/>
      <c r="L82" s="406"/>
      <c r="M82" s="407"/>
      <c r="N82" s="407"/>
      <c r="O82" s="408"/>
      <c r="P82" s="481" t="s">
        <v>44</v>
      </c>
      <c r="Q82" s="482"/>
      <c r="R82" s="48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462"/>
      <c r="AY82" s="463"/>
      <c r="AZ82" s="464"/>
      <c r="BA82" s="465"/>
      <c r="BB82" s="415"/>
      <c r="BC82" s="407"/>
      <c r="BD82" s="407"/>
      <c r="BE82" s="407"/>
      <c r="BF82" s="408"/>
    </row>
    <row r="83" spans="2:58" ht="20.25" customHeight="1" x14ac:dyDescent="0.45">
      <c r="B83" s="480"/>
      <c r="C83" s="378"/>
      <c r="D83" s="379"/>
      <c r="E83" s="380"/>
      <c r="F83" s="85"/>
      <c r="G83" s="393"/>
      <c r="H83" s="397"/>
      <c r="I83" s="398"/>
      <c r="J83" s="398"/>
      <c r="K83" s="399"/>
      <c r="L83" s="362"/>
      <c r="M83" s="363"/>
      <c r="N83" s="363"/>
      <c r="O83" s="364"/>
      <c r="P83" s="466" t="s">
        <v>14</v>
      </c>
      <c r="Q83" s="467"/>
      <c r="R83" s="468"/>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69">
        <f>IF($BB$3="４週",SUM(S83:AT83),IF($BB$3="暦月",SUM(S83:AW83),""))</f>
        <v>0</v>
      </c>
      <c r="AY83" s="470"/>
      <c r="AZ83" s="471">
        <f>IF($BB$3="４週",AX83/4,IF($BB$3="暦月",'通所リハ（100名）'!AX83/('通所リハ（100名）'!$BB$8/7),""))</f>
        <v>0</v>
      </c>
      <c r="BA83" s="472"/>
      <c r="BB83" s="416"/>
      <c r="BC83" s="363"/>
      <c r="BD83" s="363"/>
      <c r="BE83" s="363"/>
      <c r="BF83" s="364"/>
    </row>
    <row r="84" spans="2:58" ht="20.25" customHeight="1" x14ac:dyDescent="0.45">
      <c r="B84" s="480"/>
      <c r="C84" s="381"/>
      <c r="D84" s="382"/>
      <c r="E84" s="383"/>
      <c r="F84" s="113">
        <f>C82</f>
        <v>0</v>
      </c>
      <c r="G84" s="404"/>
      <c r="H84" s="397"/>
      <c r="I84" s="398"/>
      <c r="J84" s="398"/>
      <c r="K84" s="399"/>
      <c r="L84" s="409"/>
      <c r="M84" s="410"/>
      <c r="N84" s="410"/>
      <c r="O84" s="411"/>
      <c r="P84" s="473" t="s">
        <v>45</v>
      </c>
      <c r="Q84" s="474"/>
      <c r="R84" s="475"/>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76">
        <f>IF($BB$3="４週",SUM(S84:AT84),IF($BB$3="暦月",SUM(S84:AW84),""))</f>
        <v>0</v>
      </c>
      <c r="AY84" s="477"/>
      <c r="AZ84" s="478">
        <f>IF($BB$3="４週",AX84/4,IF($BB$3="暦月",'通所リハ（100名）'!AX84/('通所リハ（100名）'!$BB$8/7),""))</f>
        <v>0</v>
      </c>
      <c r="BA84" s="479"/>
      <c r="BB84" s="417"/>
      <c r="BC84" s="410"/>
      <c r="BD84" s="410"/>
      <c r="BE84" s="410"/>
      <c r="BF84" s="411"/>
    </row>
    <row r="85" spans="2:58" ht="20.25" customHeight="1" x14ac:dyDescent="0.45">
      <c r="B85" s="480">
        <f>B82+1</f>
        <v>22</v>
      </c>
      <c r="C85" s="375"/>
      <c r="D85" s="376"/>
      <c r="E85" s="377"/>
      <c r="F85" s="110"/>
      <c r="G85" s="403"/>
      <c r="H85" s="405"/>
      <c r="I85" s="398"/>
      <c r="J85" s="398"/>
      <c r="K85" s="399"/>
      <c r="L85" s="406"/>
      <c r="M85" s="407"/>
      <c r="N85" s="407"/>
      <c r="O85" s="408"/>
      <c r="P85" s="481" t="s">
        <v>44</v>
      </c>
      <c r="Q85" s="482"/>
      <c r="R85" s="48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462"/>
      <c r="AY85" s="463"/>
      <c r="AZ85" s="464"/>
      <c r="BA85" s="465"/>
      <c r="BB85" s="415"/>
      <c r="BC85" s="407"/>
      <c r="BD85" s="407"/>
      <c r="BE85" s="407"/>
      <c r="BF85" s="408"/>
    </row>
    <row r="86" spans="2:58" ht="20.25" customHeight="1" x14ac:dyDescent="0.45">
      <c r="B86" s="480"/>
      <c r="C86" s="378"/>
      <c r="D86" s="379"/>
      <c r="E86" s="380"/>
      <c r="F86" s="85"/>
      <c r="G86" s="393"/>
      <c r="H86" s="397"/>
      <c r="I86" s="398"/>
      <c r="J86" s="398"/>
      <c r="K86" s="399"/>
      <c r="L86" s="362"/>
      <c r="M86" s="363"/>
      <c r="N86" s="363"/>
      <c r="O86" s="364"/>
      <c r="P86" s="466" t="s">
        <v>14</v>
      </c>
      <c r="Q86" s="467"/>
      <c r="R86" s="468"/>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69">
        <f>IF($BB$3="４週",SUM(S86:AT86),IF($BB$3="暦月",SUM(S86:AW86),""))</f>
        <v>0</v>
      </c>
      <c r="AY86" s="470"/>
      <c r="AZ86" s="471">
        <f>IF($BB$3="４週",AX86/4,IF($BB$3="暦月",'通所リハ（100名）'!AX86/('通所リハ（100名）'!$BB$8/7),""))</f>
        <v>0</v>
      </c>
      <c r="BA86" s="472"/>
      <c r="BB86" s="416"/>
      <c r="BC86" s="363"/>
      <c r="BD86" s="363"/>
      <c r="BE86" s="363"/>
      <c r="BF86" s="364"/>
    </row>
    <row r="87" spans="2:58" ht="20.25" customHeight="1" x14ac:dyDescent="0.45">
      <c r="B87" s="480"/>
      <c r="C87" s="381"/>
      <c r="D87" s="382"/>
      <c r="E87" s="383"/>
      <c r="F87" s="113">
        <f>C85</f>
        <v>0</v>
      </c>
      <c r="G87" s="404"/>
      <c r="H87" s="397"/>
      <c r="I87" s="398"/>
      <c r="J87" s="398"/>
      <c r="K87" s="399"/>
      <c r="L87" s="409"/>
      <c r="M87" s="410"/>
      <c r="N87" s="410"/>
      <c r="O87" s="411"/>
      <c r="P87" s="473" t="s">
        <v>45</v>
      </c>
      <c r="Q87" s="474"/>
      <c r="R87" s="475"/>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76">
        <f>IF($BB$3="４週",SUM(S87:AT87),IF($BB$3="暦月",SUM(S87:AW87),""))</f>
        <v>0</v>
      </c>
      <c r="AY87" s="477"/>
      <c r="AZ87" s="478">
        <f>IF($BB$3="４週",AX87/4,IF($BB$3="暦月",'通所リハ（100名）'!AX87/('通所リハ（100名）'!$BB$8/7),""))</f>
        <v>0</v>
      </c>
      <c r="BA87" s="479"/>
      <c r="BB87" s="417"/>
      <c r="BC87" s="410"/>
      <c r="BD87" s="410"/>
      <c r="BE87" s="410"/>
      <c r="BF87" s="411"/>
    </row>
    <row r="88" spans="2:58" ht="20.25" customHeight="1" x14ac:dyDescent="0.45">
      <c r="B88" s="480">
        <f>B85+1</f>
        <v>23</v>
      </c>
      <c r="C88" s="375"/>
      <c r="D88" s="376"/>
      <c r="E88" s="377"/>
      <c r="F88" s="110"/>
      <c r="G88" s="403"/>
      <c r="H88" s="405"/>
      <c r="I88" s="398"/>
      <c r="J88" s="398"/>
      <c r="K88" s="399"/>
      <c r="L88" s="406"/>
      <c r="M88" s="407"/>
      <c r="N88" s="407"/>
      <c r="O88" s="408"/>
      <c r="P88" s="481" t="s">
        <v>44</v>
      </c>
      <c r="Q88" s="482"/>
      <c r="R88" s="48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462"/>
      <c r="AY88" s="463"/>
      <c r="AZ88" s="464"/>
      <c r="BA88" s="465"/>
      <c r="BB88" s="415"/>
      <c r="BC88" s="407"/>
      <c r="BD88" s="407"/>
      <c r="BE88" s="407"/>
      <c r="BF88" s="408"/>
    </row>
    <row r="89" spans="2:58" ht="20.25" customHeight="1" x14ac:dyDescent="0.45">
      <c r="B89" s="480"/>
      <c r="C89" s="378"/>
      <c r="D89" s="379"/>
      <c r="E89" s="380"/>
      <c r="F89" s="85"/>
      <c r="G89" s="393"/>
      <c r="H89" s="397"/>
      <c r="I89" s="398"/>
      <c r="J89" s="398"/>
      <c r="K89" s="399"/>
      <c r="L89" s="362"/>
      <c r="M89" s="363"/>
      <c r="N89" s="363"/>
      <c r="O89" s="364"/>
      <c r="P89" s="466" t="s">
        <v>14</v>
      </c>
      <c r="Q89" s="467"/>
      <c r="R89" s="468"/>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69">
        <f>IF($BB$3="４週",SUM(S89:AT89),IF($BB$3="暦月",SUM(S89:AW89),""))</f>
        <v>0</v>
      </c>
      <c r="AY89" s="470"/>
      <c r="AZ89" s="471">
        <f>IF($BB$3="４週",AX89/4,IF($BB$3="暦月",'通所リハ（100名）'!AX89/('通所リハ（100名）'!$BB$8/7),""))</f>
        <v>0</v>
      </c>
      <c r="BA89" s="472"/>
      <c r="BB89" s="416"/>
      <c r="BC89" s="363"/>
      <c r="BD89" s="363"/>
      <c r="BE89" s="363"/>
      <c r="BF89" s="364"/>
    </row>
    <row r="90" spans="2:58" ht="20.25" customHeight="1" x14ac:dyDescent="0.45">
      <c r="B90" s="480"/>
      <c r="C90" s="381"/>
      <c r="D90" s="382"/>
      <c r="E90" s="383"/>
      <c r="F90" s="113">
        <f>C88</f>
        <v>0</v>
      </c>
      <c r="G90" s="404"/>
      <c r="H90" s="397"/>
      <c r="I90" s="398"/>
      <c r="J90" s="398"/>
      <c r="K90" s="399"/>
      <c r="L90" s="409"/>
      <c r="M90" s="410"/>
      <c r="N90" s="410"/>
      <c r="O90" s="411"/>
      <c r="P90" s="473" t="s">
        <v>45</v>
      </c>
      <c r="Q90" s="474"/>
      <c r="R90" s="475"/>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76">
        <f>IF($BB$3="４週",SUM(S90:AT90),IF($BB$3="暦月",SUM(S90:AW90),""))</f>
        <v>0</v>
      </c>
      <c r="AY90" s="477"/>
      <c r="AZ90" s="478">
        <f>IF($BB$3="４週",AX90/4,IF($BB$3="暦月",'通所リハ（100名）'!AX90/('通所リハ（100名）'!$BB$8/7),""))</f>
        <v>0</v>
      </c>
      <c r="BA90" s="479"/>
      <c r="BB90" s="417"/>
      <c r="BC90" s="410"/>
      <c r="BD90" s="410"/>
      <c r="BE90" s="410"/>
      <c r="BF90" s="411"/>
    </row>
    <row r="91" spans="2:58" ht="20.25" customHeight="1" x14ac:dyDescent="0.45">
      <c r="B91" s="480">
        <f>B88+1</f>
        <v>24</v>
      </c>
      <c r="C91" s="375"/>
      <c r="D91" s="376"/>
      <c r="E91" s="377"/>
      <c r="F91" s="110"/>
      <c r="G91" s="403"/>
      <c r="H91" s="405"/>
      <c r="I91" s="398"/>
      <c r="J91" s="398"/>
      <c r="K91" s="399"/>
      <c r="L91" s="406"/>
      <c r="M91" s="407"/>
      <c r="N91" s="407"/>
      <c r="O91" s="408"/>
      <c r="P91" s="481" t="s">
        <v>44</v>
      </c>
      <c r="Q91" s="482"/>
      <c r="R91" s="48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462"/>
      <c r="AY91" s="463"/>
      <c r="AZ91" s="464"/>
      <c r="BA91" s="465"/>
      <c r="BB91" s="415"/>
      <c r="BC91" s="407"/>
      <c r="BD91" s="407"/>
      <c r="BE91" s="407"/>
      <c r="BF91" s="408"/>
    </row>
    <row r="92" spans="2:58" ht="20.25" customHeight="1" x14ac:dyDescent="0.45">
      <c r="B92" s="480"/>
      <c r="C92" s="378"/>
      <c r="D92" s="379"/>
      <c r="E92" s="380"/>
      <c r="F92" s="85"/>
      <c r="G92" s="393"/>
      <c r="H92" s="397"/>
      <c r="I92" s="398"/>
      <c r="J92" s="398"/>
      <c r="K92" s="399"/>
      <c r="L92" s="362"/>
      <c r="M92" s="363"/>
      <c r="N92" s="363"/>
      <c r="O92" s="364"/>
      <c r="P92" s="466" t="s">
        <v>14</v>
      </c>
      <c r="Q92" s="467"/>
      <c r="R92" s="468"/>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69">
        <f>IF($BB$3="４週",SUM(S92:AT92),IF($BB$3="暦月",SUM(S92:AW92),""))</f>
        <v>0</v>
      </c>
      <c r="AY92" s="470"/>
      <c r="AZ92" s="471">
        <f>IF($BB$3="４週",AX92/4,IF($BB$3="暦月",'通所リハ（100名）'!AX92/('通所リハ（100名）'!$BB$8/7),""))</f>
        <v>0</v>
      </c>
      <c r="BA92" s="472"/>
      <c r="BB92" s="416"/>
      <c r="BC92" s="363"/>
      <c r="BD92" s="363"/>
      <c r="BE92" s="363"/>
      <c r="BF92" s="364"/>
    </row>
    <row r="93" spans="2:58" ht="20.25" customHeight="1" x14ac:dyDescent="0.45">
      <c r="B93" s="480"/>
      <c r="C93" s="381"/>
      <c r="D93" s="382"/>
      <c r="E93" s="383"/>
      <c r="F93" s="113">
        <f>C91</f>
        <v>0</v>
      </c>
      <c r="G93" s="404"/>
      <c r="H93" s="397"/>
      <c r="I93" s="398"/>
      <c r="J93" s="398"/>
      <c r="K93" s="399"/>
      <c r="L93" s="409"/>
      <c r="M93" s="410"/>
      <c r="N93" s="410"/>
      <c r="O93" s="411"/>
      <c r="P93" s="473" t="s">
        <v>45</v>
      </c>
      <c r="Q93" s="474"/>
      <c r="R93" s="475"/>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76">
        <f>IF($BB$3="４週",SUM(S93:AT93),IF($BB$3="暦月",SUM(S93:AW93),""))</f>
        <v>0</v>
      </c>
      <c r="AY93" s="477"/>
      <c r="AZ93" s="478">
        <f>IF($BB$3="４週",AX93/4,IF($BB$3="暦月",'通所リハ（100名）'!AX93/('通所リハ（100名）'!$BB$8/7),""))</f>
        <v>0</v>
      </c>
      <c r="BA93" s="479"/>
      <c r="BB93" s="417"/>
      <c r="BC93" s="410"/>
      <c r="BD93" s="410"/>
      <c r="BE93" s="410"/>
      <c r="BF93" s="411"/>
    </row>
    <row r="94" spans="2:58" ht="20.25" customHeight="1" x14ac:dyDescent="0.45">
      <c r="B94" s="480">
        <f>B91+1</f>
        <v>25</v>
      </c>
      <c r="C94" s="375"/>
      <c r="D94" s="376"/>
      <c r="E94" s="377"/>
      <c r="F94" s="110"/>
      <c r="G94" s="403"/>
      <c r="H94" s="405"/>
      <c r="I94" s="398"/>
      <c r="J94" s="398"/>
      <c r="K94" s="399"/>
      <c r="L94" s="406"/>
      <c r="M94" s="407"/>
      <c r="N94" s="407"/>
      <c r="O94" s="408"/>
      <c r="P94" s="481" t="s">
        <v>44</v>
      </c>
      <c r="Q94" s="482"/>
      <c r="R94" s="48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462"/>
      <c r="AY94" s="463"/>
      <c r="AZ94" s="464"/>
      <c r="BA94" s="465"/>
      <c r="BB94" s="415"/>
      <c r="BC94" s="407"/>
      <c r="BD94" s="407"/>
      <c r="BE94" s="407"/>
      <c r="BF94" s="408"/>
    </row>
    <row r="95" spans="2:58" ht="20.25" customHeight="1" x14ac:dyDescent="0.45">
      <c r="B95" s="480"/>
      <c r="C95" s="378"/>
      <c r="D95" s="379"/>
      <c r="E95" s="380"/>
      <c r="F95" s="85"/>
      <c r="G95" s="393"/>
      <c r="H95" s="397"/>
      <c r="I95" s="398"/>
      <c r="J95" s="398"/>
      <c r="K95" s="399"/>
      <c r="L95" s="362"/>
      <c r="M95" s="363"/>
      <c r="N95" s="363"/>
      <c r="O95" s="364"/>
      <c r="P95" s="466" t="s">
        <v>14</v>
      </c>
      <c r="Q95" s="467"/>
      <c r="R95" s="468"/>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69">
        <f>IF($BB$3="４週",SUM(S95:AT95),IF($BB$3="暦月",SUM(S95:AW95),""))</f>
        <v>0</v>
      </c>
      <c r="AY95" s="470"/>
      <c r="AZ95" s="471">
        <f>IF($BB$3="４週",AX95/4,IF($BB$3="暦月",'通所リハ（100名）'!AX95/('通所リハ（100名）'!$BB$8/7),""))</f>
        <v>0</v>
      </c>
      <c r="BA95" s="472"/>
      <c r="BB95" s="416"/>
      <c r="BC95" s="363"/>
      <c r="BD95" s="363"/>
      <c r="BE95" s="363"/>
      <c r="BF95" s="364"/>
    </row>
    <row r="96" spans="2:58" ht="20.25" customHeight="1" x14ac:dyDescent="0.45">
      <c r="B96" s="480"/>
      <c r="C96" s="381"/>
      <c r="D96" s="382"/>
      <c r="E96" s="383"/>
      <c r="F96" s="113">
        <f>C94</f>
        <v>0</v>
      </c>
      <c r="G96" s="404"/>
      <c r="H96" s="397"/>
      <c r="I96" s="398"/>
      <c r="J96" s="398"/>
      <c r="K96" s="399"/>
      <c r="L96" s="409"/>
      <c r="M96" s="410"/>
      <c r="N96" s="410"/>
      <c r="O96" s="411"/>
      <c r="P96" s="473" t="s">
        <v>45</v>
      </c>
      <c r="Q96" s="474"/>
      <c r="R96" s="475"/>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76">
        <f>IF($BB$3="４週",SUM(S96:AT96),IF($BB$3="暦月",SUM(S96:AW96),""))</f>
        <v>0</v>
      </c>
      <c r="AY96" s="477"/>
      <c r="AZ96" s="478">
        <f>IF($BB$3="４週",AX96/4,IF($BB$3="暦月",'通所リハ（100名）'!AX96/('通所リハ（100名）'!$BB$8/7),""))</f>
        <v>0</v>
      </c>
      <c r="BA96" s="479"/>
      <c r="BB96" s="417"/>
      <c r="BC96" s="410"/>
      <c r="BD96" s="410"/>
      <c r="BE96" s="410"/>
      <c r="BF96" s="411"/>
    </row>
    <row r="97" spans="2:58" ht="20.25" customHeight="1" x14ac:dyDescent="0.45">
      <c r="B97" s="480">
        <f>B94+1</f>
        <v>26</v>
      </c>
      <c r="C97" s="375"/>
      <c r="D97" s="376"/>
      <c r="E97" s="377"/>
      <c r="F97" s="110"/>
      <c r="G97" s="403"/>
      <c r="H97" s="405"/>
      <c r="I97" s="398"/>
      <c r="J97" s="398"/>
      <c r="K97" s="399"/>
      <c r="L97" s="406"/>
      <c r="M97" s="407"/>
      <c r="N97" s="407"/>
      <c r="O97" s="408"/>
      <c r="P97" s="481" t="s">
        <v>44</v>
      </c>
      <c r="Q97" s="482"/>
      <c r="R97" s="48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462"/>
      <c r="AY97" s="463"/>
      <c r="AZ97" s="464"/>
      <c r="BA97" s="465"/>
      <c r="BB97" s="415"/>
      <c r="BC97" s="407"/>
      <c r="BD97" s="407"/>
      <c r="BE97" s="407"/>
      <c r="BF97" s="408"/>
    </row>
    <row r="98" spans="2:58" ht="20.25" customHeight="1" x14ac:dyDescent="0.45">
      <c r="B98" s="480"/>
      <c r="C98" s="378"/>
      <c r="D98" s="379"/>
      <c r="E98" s="380"/>
      <c r="F98" s="85"/>
      <c r="G98" s="393"/>
      <c r="H98" s="397"/>
      <c r="I98" s="398"/>
      <c r="J98" s="398"/>
      <c r="K98" s="399"/>
      <c r="L98" s="362"/>
      <c r="M98" s="363"/>
      <c r="N98" s="363"/>
      <c r="O98" s="364"/>
      <c r="P98" s="466" t="s">
        <v>14</v>
      </c>
      <c r="Q98" s="467"/>
      <c r="R98" s="468"/>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69">
        <f>IF($BB$3="４週",SUM(S98:AT98),IF($BB$3="暦月",SUM(S98:AW98),""))</f>
        <v>0</v>
      </c>
      <c r="AY98" s="470"/>
      <c r="AZ98" s="471">
        <f>IF($BB$3="４週",AX98/4,IF($BB$3="暦月",'通所リハ（100名）'!AX98/('通所リハ（100名）'!$BB$8/7),""))</f>
        <v>0</v>
      </c>
      <c r="BA98" s="472"/>
      <c r="BB98" s="416"/>
      <c r="BC98" s="363"/>
      <c r="BD98" s="363"/>
      <c r="BE98" s="363"/>
      <c r="BF98" s="364"/>
    </row>
    <row r="99" spans="2:58" ht="20.25" customHeight="1" x14ac:dyDescent="0.45">
      <c r="B99" s="480"/>
      <c r="C99" s="381"/>
      <c r="D99" s="382"/>
      <c r="E99" s="383"/>
      <c r="F99" s="113">
        <f>C97</f>
        <v>0</v>
      </c>
      <c r="G99" s="404"/>
      <c r="H99" s="397"/>
      <c r="I99" s="398"/>
      <c r="J99" s="398"/>
      <c r="K99" s="399"/>
      <c r="L99" s="409"/>
      <c r="M99" s="410"/>
      <c r="N99" s="410"/>
      <c r="O99" s="411"/>
      <c r="P99" s="473" t="s">
        <v>45</v>
      </c>
      <c r="Q99" s="474"/>
      <c r="R99" s="475"/>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76">
        <f>IF($BB$3="４週",SUM(S99:AT99),IF($BB$3="暦月",SUM(S99:AW99),""))</f>
        <v>0</v>
      </c>
      <c r="AY99" s="477"/>
      <c r="AZ99" s="478">
        <f>IF($BB$3="４週",AX99/4,IF($BB$3="暦月",'通所リハ（100名）'!AX99/('通所リハ（100名）'!$BB$8/7),""))</f>
        <v>0</v>
      </c>
      <c r="BA99" s="479"/>
      <c r="BB99" s="417"/>
      <c r="BC99" s="410"/>
      <c r="BD99" s="410"/>
      <c r="BE99" s="410"/>
      <c r="BF99" s="411"/>
    </row>
    <row r="100" spans="2:58" ht="20.25" customHeight="1" x14ac:dyDescent="0.45">
      <c r="B100" s="480">
        <f>B97+1</f>
        <v>27</v>
      </c>
      <c r="C100" s="375"/>
      <c r="D100" s="376"/>
      <c r="E100" s="377"/>
      <c r="F100" s="110"/>
      <c r="G100" s="403"/>
      <c r="H100" s="405"/>
      <c r="I100" s="398"/>
      <c r="J100" s="398"/>
      <c r="K100" s="399"/>
      <c r="L100" s="406"/>
      <c r="M100" s="407"/>
      <c r="N100" s="407"/>
      <c r="O100" s="408"/>
      <c r="P100" s="481" t="s">
        <v>44</v>
      </c>
      <c r="Q100" s="482"/>
      <c r="R100" s="48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462"/>
      <c r="AY100" s="463"/>
      <c r="AZ100" s="464"/>
      <c r="BA100" s="465"/>
      <c r="BB100" s="415"/>
      <c r="BC100" s="407"/>
      <c r="BD100" s="407"/>
      <c r="BE100" s="407"/>
      <c r="BF100" s="408"/>
    </row>
    <row r="101" spans="2:58" ht="20.25" customHeight="1" x14ac:dyDescent="0.45">
      <c r="B101" s="480"/>
      <c r="C101" s="378"/>
      <c r="D101" s="379"/>
      <c r="E101" s="380"/>
      <c r="F101" s="85"/>
      <c r="G101" s="393"/>
      <c r="H101" s="397"/>
      <c r="I101" s="398"/>
      <c r="J101" s="398"/>
      <c r="K101" s="399"/>
      <c r="L101" s="362"/>
      <c r="M101" s="363"/>
      <c r="N101" s="363"/>
      <c r="O101" s="364"/>
      <c r="P101" s="466" t="s">
        <v>14</v>
      </c>
      <c r="Q101" s="467"/>
      <c r="R101" s="468"/>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69">
        <f>IF($BB$3="４週",SUM(S101:AT101),IF($BB$3="暦月",SUM(S101:AW101),""))</f>
        <v>0</v>
      </c>
      <c r="AY101" s="470"/>
      <c r="AZ101" s="471">
        <f>IF($BB$3="４週",AX101/4,IF($BB$3="暦月",'通所リハ（100名）'!AX101/('通所リハ（100名）'!$BB$8/7),""))</f>
        <v>0</v>
      </c>
      <c r="BA101" s="472"/>
      <c r="BB101" s="416"/>
      <c r="BC101" s="363"/>
      <c r="BD101" s="363"/>
      <c r="BE101" s="363"/>
      <c r="BF101" s="364"/>
    </row>
    <row r="102" spans="2:58" ht="20.25" customHeight="1" x14ac:dyDescent="0.45">
      <c r="B102" s="480"/>
      <c r="C102" s="381"/>
      <c r="D102" s="382"/>
      <c r="E102" s="383"/>
      <c r="F102" s="113">
        <f>C100</f>
        <v>0</v>
      </c>
      <c r="G102" s="404"/>
      <c r="H102" s="397"/>
      <c r="I102" s="398"/>
      <c r="J102" s="398"/>
      <c r="K102" s="399"/>
      <c r="L102" s="409"/>
      <c r="M102" s="410"/>
      <c r="N102" s="410"/>
      <c r="O102" s="411"/>
      <c r="P102" s="473" t="s">
        <v>45</v>
      </c>
      <c r="Q102" s="474"/>
      <c r="R102" s="475"/>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76">
        <f>IF($BB$3="４週",SUM(S102:AT102),IF($BB$3="暦月",SUM(S102:AW102),""))</f>
        <v>0</v>
      </c>
      <c r="AY102" s="477"/>
      <c r="AZ102" s="478">
        <f>IF($BB$3="４週",AX102/4,IF($BB$3="暦月",'通所リハ（100名）'!AX102/('通所リハ（100名）'!$BB$8/7),""))</f>
        <v>0</v>
      </c>
      <c r="BA102" s="479"/>
      <c r="BB102" s="417"/>
      <c r="BC102" s="410"/>
      <c r="BD102" s="410"/>
      <c r="BE102" s="410"/>
      <c r="BF102" s="411"/>
    </row>
    <row r="103" spans="2:58" ht="20.25" customHeight="1" x14ac:dyDescent="0.45">
      <c r="B103" s="480">
        <f>B100+1</f>
        <v>28</v>
      </c>
      <c r="C103" s="375"/>
      <c r="D103" s="376"/>
      <c r="E103" s="377"/>
      <c r="F103" s="110"/>
      <c r="G103" s="403"/>
      <c r="H103" s="405"/>
      <c r="I103" s="398"/>
      <c r="J103" s="398"/>
      <c r="K103" s="399"/>
      <c r="L103" s="406"/>
      <c r="M103" s="407"/>
      <c r="N103" s="407"/>
      <c r="O103" s="408"/>
      <c r="P103" s="481" t="s">
        <v>44</v>
      </c>
      <c r="Q103" s="482"/>
      <c r="R103" s="48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462"/>
      <c r="AY103" s="463"/>
      <c r="AZ103" s="464"/>
      <c r="BA103" s="465"/>
      <c r="BB103" s="415"/>
      <c r="BC103" s="407"/>
      <c r="BD103" s="407"/>
      <c r="BE103" s="407"/>
      <c r="BF103" s="408"/>
    </row>
    <row r="104" spans="2:58" ht="20.25" customHeight="1" x14ac:dyDescent="0.45">
      <c r="B104" s="480"/>
      <c r="C104" s="378"/>
      <c r="D104" s="379"/>
      <c r="E104" s="380"/>
      <c r="F104" s="85"/>
      <c r="G104" s="393"/>
      <c r="H104" s="397"/>
      <c r="I104" s="398"/>
      <c r="J104" s="398"/>
      <c r="K104" s="399"/>
      <c r="L104" s="362"/>
      <c r="M104" s="363"/>
      <c r="N104" s="363"/>
      <c r="O104" s="364"/>
      <c r="P104" s="466" t="s">
        <v>14</v>
      </c>
      <c r="Q104" s="467"/>
      <c r="R104" s="468"/>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69">
        <f>IF($BB$3="４週",SUM(S104:AT104),IF($BB$3="暦月",SUM(S104:AW104),""))</f>
        <v>0</v>
      </c>
      <c r="AY104" s="470"/>
      <c r="AZ104" s="471">
        <f>IF($BB$3="４週",AX104/4,IF($BB$3="暦月",'通所リハ（100名）'!AX104/('通所リハ（100名）'!$BB$8/7),""))</f>
        <v>0</v>
      </c>
      <c r="BA104" s="472"/>
      <c r="BB104" s="416"/>
      <c r="BC104" s="363"/>
      <c r="BD104" s="363"/>
      <c r="BE104" s="363"/>
      <c r="BF104" s="364"/>
    </row>
    <row r="105" spans="2:58" ht="20.25" customHeight="1" x14ac:dyDescent="0.45">
      <c r="B105" s="480"/>
      <c r="C105" s="381"/>
      <c r="D105" s="382"/>
      <c r="E105" s="383"/>
      <c r="F105" s="113">
        <f>C103</f>
        <v>0</v>
      </c>
      <c r="G105" s="404"/>
      <c r="H105" s="397"/>
      <c r="I105" s="398"/>
      <c r="J105" s="398"/>
      <c r="K105" s="399"/>
      <c r="L105" s="409"/>
      <c r="M105" s="410"/>
      <c r="N105" s="410"/>
      <c r="O105" s="411"/>
      <c r="P105" s="473" t="s">
        <v>45</v>
      </c>
      <c r="Q105" s="474"/>
      <c r="R105" s="475"/>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76">
        <f>IF($BB$3="４週",SUM(S105:AT105),IF($BB$3="暦月",SUM(S105:AW105),""))</f>
        <v>0</v>
      </c>
      <c r="AY105" s="477"/>
      <c r="AZ105" s="478">
        <f>IF($BB$3="４週",AX105/4,IF($BB$3="暦月",'通所リハ（100名）'!AX105/('通所リハ（100名）'!$BB$8/7),""))</f>
        <v>0</v>
      </c>
      <c r="BA105" s="479"/>
      <c r="BB105" s="417"/>
      <c r="BC105" s="410"/>
      <c r="BD105" s="410"/>
      <c r="BE105" s="410"/>
      <c r="BF105" s="411"/>
    </row>
    <row r="106" spans="2:58" ht="20.25" customHeight="1" x14ac:dyDescent="0.45">
      <c r="B106" s="480">
        <f>B103+1</f>
        <v>29</v>
      </c>
      <c r="C106" s="375"/>
      <c r="D106" s="376"/>
      <c r="E106" s="377"/>
      <c r="F106" s="110"/>
      <c r="G106" s="403"/>
      <c r="H106" s="405"/>
      <c r="I106" s="398"/>
      <c r="J106" s="398"/>
      <c r="K106" s="399"/>
      <c r="L106" s="406"/>
      <c r="M106" s="407"/>
      <c r="N106" s="407"/>
      <c r="O106" s="408"/>
      <c r="P106" s="481" t="s">
        <v>44</v>
      </c>
      <c r="Q106" s="482"/>
      <c r="R106" s="48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462"/>
      <c r="AY106" s="463"/>
      <c r="AZ106" s="464"/>
      <c r="BA106" s="465"/>
      <c r="BB106" s="415"/>
      <c r="BC106" s="407"/>
      <c r="BD106" s="407"/>
      <c r="BE106" s="407"/>
      <c r="BF106" s="408"/>
    </row>
    <row r="107" spans="2:58" ht="20.25" customHeight="1" x14ac:dyDescent="0.45">
      <c r="B107" s="480"/>
      <c r="C107" s="378"/>
      <c r="D107" s="379"/>
      <c r="E107" s="380"/>
      <c r="F107" s="85"/>
      <c r="G107" s="393"/>
      <c r="H107" s="397"/>
      <c r="I107" s="398"/>
      <c r="J107" s="398"/>
      <c r="K107" s="399"/>
      <c r="L107" s="362"/>
      <c r="M107" s="363"/>
      <c r="N107" s="363"/>
      <c r="O107" s="364"/>
      <c r="P107" s="466" t="s">
        <v>14</v>
      </c>
      <c r="Q107" s="467"/>
      <c r="R107" s="468"/>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69">
        <f>IF($BB$3="４週",SUM(S107:AT107),IF($BB$3="暦月",SUM(S107:AW107),""))</f>
        <v>0</v>
      </c>
      <c r="AY107" s="470"/>
      <c r="AZ107" s="471">
        <f>IF($BB$3="４週",AX107/4,IF($BB$3="暦月",'通所リハ（100名）'!AX107/('通所リハ（100名）'!$BB$8/7),""))</f>
        <v>0</v>
      </c>
      <c r="BA107" s="472"/>
      <c r="BB107" s="416"/>
      <c r="BC107" s="363"/>
      <c r="BD107" s="363"/>
      <c r="BE107" s="363"/>
      <c r="BF107" s="364"/>
    </row>
    <row r="108" spans="2:58" ht="20.25" customHeight="1" x14ac:dyDescent="0.45">
      <c r="B108" s="480"/>
      <c r="C108" s="381"/>
      <c r="D108" s="382"/>
      <c r="E108" s="383"/>
      <c r="F108" s="113">
        <f>C106</f>
        <v>0</v>
      </c>
      <c r="G108" s="404"/>
      <c r="H108" s="397"/>
      <c r="I108" s="398"/>
      <c r="J108" s="398"/>
      <c r="K108" s="399"/>
      <c r="L108" s="409"/>
      <c r="M108" s="410"/>
      <c r="N108" s="410"/>
      <c r="O108" s="411"/>
      <c r="P108" s="473" t="s">
        <v>45</v>
      </c>
      <c r="Q108" s="474"/>
      <c r="R108" s="475"/>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76">
        <f>IF($BB$3="４週",SUM(S108:AT108),IF($BB$3="暦月",SUM(S108:AW108),""))</f>
        <v>0</v>
      </c>
      <c r="AY108" s="477"/>
      <c r="AZ108" s="478">
        <f>IF($BB$3="４週",AX108/4,IF($BB$3="暦月",'通所リハ（100名）'!AX108/('通所リハ（100名）'!$BB$8/7),""))</f>
        <v>0</v>
      </c>
      <c r="BA108" s="479"/>
      <c r="BB108" s="417"/>
      <c r="BC108" s="410"/>
      <c r="BD108" s="410"/>
      <c r="BE108" s="410"/>
      <c r="BF108" s="411"/>
    </row>
    <row r="109" spans="2:58" ht="20.25" customHeight="1" x14ac:dyDescent="0.45">
      <c r="B109" s="480">
        <f>B106+1</f>
        <v>30</v>
      </c>
      <c r="C109" s="375"/>
      <c r="D109" s="376"/>
      <c r="E109" s="377"/>
      <c r="F109" s="110"/>
      <c r="G109" s="403"/>
      <c r="H109" s="405"/>
      <c r="I109" s="398"/>
      <c r="J109" s="398"/>
      <c r="K109" s="399"/>
      <c r="L109" s="406"/>
      <c r="M109" s="407"/>
      <c r="N109" s="407"/>
      <c r="O109" s="408"/>
      <c r="P109" s="481" t="s">
        <v>44</v>
      </c>
      <c r="Q109" s="482"/>
      <c r="R109" s="48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462"/>
      <c r="AY109" s="463"/>
      <c r="AZ109" s="464"/>
      <c r="BA109" s="465"/>
      <c r="BB109" s="415"/>
      <c r="BC109" s="407"/>
      <c r="BD109" s="407"/>
      <c r="BE109" s="407"/>
      <c r="BF109" s="408"/>
    </row>
    <row r="110" spans="2:58" ht="20.25" customHeight="1" x14ac:dyDescent="0.45">
      <c r="B110" s="480"/>
      <c r="C110" s="378"/>
      <c r="D110" s="379"/>
      <c r="E110" s="380"/>
      <c r="F110" s="85"/>
      <c r="G110" s="393"/>
      <c r="H110" s="397"/>
      <c r="I110" s="398"/>
      <c r="J110" s="398"/>
      <c r="K110" s="399"/>
      <c r="L110" s="362"/>
      <c r="M110" s="363"/>
      <c r="N110" s="363"/>
      <c r="O110" s="364"/>
      <c r="P110" s="466" t="s">
        <v>14</v>
      </c>
      <c r="Q110" s="467"/>
      <c r="R110" s="468"/>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69">
        <f>IF($BB$3="４週",SUM(S110:AT110),IF($BB$3="暦月",SUM(S110:AW110),""))</f>
        <v>0</v>
      </c>
      <c r="AY110" s="470"/>
      <c r="AZ110" s="471">
        <f>IF($BB$3="４週",AX110/4,IF($BB$3="暦月",'通所リハ（100名）'!AX110/('通所リハ（100名）'!$BB$8/7),""))</f>
        <v>0</v>
      </c>
      <c r="BA110" s="472"/>
      <c r="BB110" s="416"/>
      <c r="BC110" s="363"/>
      <c r="BD110" s="363"/>
      <c r="BE110" s="363"/>
      <c r="BF110" s="364"/>
    </row>
    <row r="111" spans="2:58" ht="20.25" customHeight="1" x14ac:dyDescent="0.45">
      <c r="B111" s="480"/>
      <c r="C111" s="381"/>
      <c r="D111" s="382"/>
      <c r="E111" s="383"/>
      <c r="F111" s="113">
        <f>C109</f>
        <v>0</v>
      </c>
      <c r="G111" s="404"/>
      <c r="H111" s="397"/>
      <c r="I111" s="398"/>
      <c r="J111" s="398"/>
      <c r="K111" s="399"/>
      <c r="L111" s="409"/>
      <c r="M111" s="410"/>
      <c r="N111" s="410"/>
      <c r="O111" s="411"/>
      <c r="P111" s="473" t="s">
        <v>45</v>
      </c>
      <c r="Q111" s="474"/>
      <c r="R111" s="475"/>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76">
        <f>IF($BB$3="４週",SUM(S111:AT111),IF($BB$3="暦月",SUM(S111:AW111),""))</f>
        <v>0</v>
      </c>
      <c r="AY111" s="477"/>
      <c r="AZ111" s="478">
        <f>IF($BB$3="４週",AX111/4,IF($BB$3="暦月",'通所リハ（100名）'!AX111/('通所リハ（100名）'!$BB$8/7),""))</f>
        <v>0</v>
      </c>
      <c r="BA111" s="479"/>
      <c r="BB111" s="417"/>
      <c r="BC111" s="410"/>
      <c r="BD111" s="410"/>
      <c r="BE111" s="410"/>
      <c r="BF111" s="411"/>
    </row>
    <row r="112" spans="2:58" ht="20.25" customHeight="1" x14ac:dyDescent="0.45">
      <c r="B112" s="480">
        <f>B109+1</f>
        <v>31</v>
      </c>
      <c r="C112" s="375"/>
      <c r="D112" s="376"/>
      <c r="E112" s="377"/>
      <c r="F112" s="110"/>
      <c r="G112" s="403"/>
      <c r="H112" s="405"/>
      <c r="I112" s="398"/>
      <c r="J112" s="398"/>
      <c r="K112" s="399"/>
      <c r="L112" s="406"/>
      <c r="M112" s="407"/>
      <c r="N112" s="407"/>
      <c r="O112" s="408"/>
      <c r="P112" s="481" t="s">
        <v>44</v>
      </c>
      <c r="Q112" s="482"/>
      <c r="R112" s="48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462"/>
      <c r="AY112" s="463"/>
      <c r="AZ112" s="464"/>
      <c r="BA112" s="465"/>
      <c r="BB112" s="415"/>
      <c r="BC112" s="407"/>
      <c r="BD112" s="407"/>
      <c r="BE112" s="407"/>
      <c r="BF112" s="408"/>
    </row>
    <row r="113" spans="2:58" ht="20.25" customHeight="1" x14ac:dyDescent="0.45">
      <c r="B113" s="480"/>
      <c r="C113" s="378"/>
      <c r="D113" s="379"/>
      <c r="E113" s="380"/>
      <c r="F113" s="85"/>
      <c r="G113" s="393"/>
      <c r="H113" s="397"/>
      <c r="I113" s="398"/>
      <c r="J113" s="398"/>
      <c r="K113" s="399"/>
      <c r="L113" s="362"/>
      <c r="M113" s="363"/>
      <c r="N113" s="363"/>
      <c r="O113" s="364"/>
      <c r="P113" s="466" t="s">
        <v>14</v>
      </c>
      <c r="Q113" s="467"/>
      <c r="R113" s="468"/>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69">
        <f>IF($BB$3="４週",SUM(S113:AT113),IF($BB$3="暦月",SUM(S113:AW113),""))</f>
        <v>0</v>
      </c>
      <c r="AY113" s="470"/>
      <c r="AZ113" s="471">
        <f>IF($BB$3="４週",AX113/4,IF($BB$3="暦月",'通所リハ（100名）'!AX113/('通所リハ（100名）'!$BB$8/7),""))</f>
        <v>0</v>
      </c>
      <c r="BA113" s="472"/>
      <c r="BB113" s="416"/>
      <c r="BC113" s="363"/>
      <c r="BD113" s="363"/>
      <c r="BE113" s="363"/>
      <c r="BF113" s="364"/>
    </row>
    <row r="114" spans="2:58" ht="20.25" customHeight="1" x14ac:dyDescent="0.45">
      <c r="B114" s="480"/>
      <c r="C114" s="381"/>
      <c r="D114" s="382"/>
      <c r="E114" s="383"/>
      <c r="F114" s="113">
        <f>C112</f>
        <v>0</v>
      </c>
      <c r="G114" s="404"/>
      <c r="H114" s="397"/>
      <c r="I114" s="398"/>
      <c r="J114" s="398"/>
      <c r="K114" s="399"/>
      <c r="L114" s="409"/>
      <c r="M114" s="410"/>
      <c r="N114" s="410"/>
      <c r="O114" s="411"/>
      <c r="P114" s="473" t="s">
        <v>45</v>
      </c>
      <c r="Q114" s="474"/>
      <c r="R114" s="475"/>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76">
        <f>IF($BB$3="４週",SUM(S114:AT114),IF($BB$3="暦月",SUM(S114:AW114),""))</f>
        <v>0</v>
      </c>
      <c r="AY114" s="477"/>
      <c r="AZ114" s="478">
        <f>IF($BB$3="４週",AX114/4,IF($BB$3="暦月",'通所リハ（100名）'!AX114/('通所リハ（100名）'!$BB$8/7),""))</f>
        <v>0</v>
      </c>
      <c r="BA114" s="479"/>
      <c r="BB114" s="417"/>
      <c r="BC114" s="410"/>
      <c r="BD114" s="410"/>
      <c r="BE114" s="410"/>
      <c r="BF114" s="411"/>
    </row>
    <row r="115" spans="2:58" ht="20.25" customHeight="1" x14ac:dyDescent="0.45">
      <c r="B115" s="480">
        <f>B112+1</f>
        <v>32</v>
      </c>
      <c r="C115" s="375"/>
      <c r="D115" s="376"/>
      <c r="E115" s="377"/>
      <c r="F115" s="110"/>
      <c r="G115" s="403"/>
      <c r="H115" s="405"/>
      <c r="I115" s="398"/>
      <c r="J115" s="398"/>
      <c r="K115" s="399"/>
      <c r="L115" s="406"/>
      <c r="M115" s="407"/>
      <c r="N115" s="407"/>
      <c r="O115" s="408"/>
      <c r="P115" s="481" t="s">
        <v>44</v>
      </c>
      <c r="Q115" s="482"/>
      <c r="R115" s="48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462"/>
      <c r="AY115" s="463"/>
      <c r="AZ115" s="464"/>
      <c r="BA115" s="465"/>
      <c r="BB115" s="415"/>
      <c r="BC115" s="407"/>
      <c r="BD115" s="407"/>
      <c r="BE115" s="407"/>
      <c r="BF115" s="408"/>
    </row>
    <row r="116" spans="2:58" ht="20.25" customHeight="1" x14ac:dyDescent="0.45">
      <c r="B116" s="480"/>
      <c r="C116" s="378"/>
      <c r="D116" s="379"/>
      <c r="E116" s="380"/>
      <c r="F116" s="85"/>
      <c r="G116" s="393"/>
      <c r="H116" s="397"/>
      <c r="I116" s="398"/>
      <c r="J116" s="398"/>
      <c r="K116" s="399"/>
      <c r="L116" s="362"/>
      <c r="M116" s="363"/>
      <c r="N116" s="363"/>
      <c r="O116" s="364"/>
      <c r="P116" s="466" t="s">
        <v>14</v>
      </c>
      <c r="Q116" s="467"/>
      <c r="R116" s="468"/>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69">
        <f>IF($BB$3="４週",SUM(S116:AT116),IF($BB$3="暦月",SUM(S116:AW116),""))</f>
        <v>0</v>
      </c>
      <c r="AY116" s="470"/>
      <c r="AZ116" s="471">
        <f>IF($BB$3="４週",AX116/4,IF($BB$3="暦月",'通所リハ（100名）'!AX116/('通所リハ（100名）'!$BB$8/7),""))</f>
        <v>0</v>
      </c>
      <c r="BA116" s="472"/>
      <c r="BB116" s="416"/>
      <c r="BC116" s="363"/>
      <c r="BD116" s="363"/>
      <c r="BE116" s="363"/>
      <c r="BF116" s="364"/>
    </row>
    <row r="117" spans="2:58" ht="20.25" customHeight="1" x14ac:dyDescent="0.45">
      <c r="B117" s="480"/>
      <c r="C117" s="381"/>
      <c r="D117" s="382"/>
      <c r="E117" s="383"/>
      <c r="F117" s="113">
        <f>C115</f>
        <v>0</v>
      </c>
      <c r="G117" s="404"/>
      <c r="H117" s="397"/>
      <c r="I117" s="398"/>
      <c r="J117" s="398"/>
      <c r="K117" s="399"/>
      <c r="L117" s="409"/>
      <c r="M117" s="410"/>
      <c r="N117" s="410"/>
      <c r="O117" s="411"/>
      <c r="P117" s="473" t="s">
        <v>45</v>
      </c>
      <c r="Q117" s="474"/>
      <c r="R117" s="475"/>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76">
        <f>IF($BB$3="４週",SUM(S117:AT117),IF($BB$3="暦月",SUM(S117:AW117),""))</f>
        <v>0</v>
      </c>
      <c r="AY117" s="477"/>
      <c r="AZ117" s="478">
        <f>IF($BB$3="４週",AX117/4,IF($BB$3="暦月",'通所リハ（100名）'!AX117/('通所リハ（100名）'!$BB$8/7),""))</f>
        <v>0</v>
      </c>
      <c r="BA117" s="479"/>
      <c r="BB117" s="417"/>
      <c r="BC117" s="410"/>
      <c r="BD117" s="410"/>
      <c r="BE117" s="410"/>
      <c r="BF117" s="411"/>
    </row>
    <row r="118" spans="2:58" ht="20.25" customHeight="1" x14ac:dyDescent="0.45">
      <c r="B118" s="480">
        <f>B115+1</f>
        <v>33</v>
      </c>
      <c r="C118" s="375"/>
      <c r="D118" s="376"/>
      <c r="E118" s="377"/>
      <c r="F118" s="110"/>
      <c r="G118" s="403"/>
      <c r="H118" s="405"/>
      <c r="I118" s="398"/>
      <c r="J118" s="398"/>
      <c r="K118" s="399"/>
      <c r="L118" s="406"/>
      <c r="M118" s="407"/>
      <c r="N118" s="407"/>
      <c r="O118" s="408"/>
      <c r="P118" s="481" t="s">
        <v>44</v>
      </c>
      <c r="Q118" s="482"/>
      <c r="R118" s="48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462"/>
      <c r="AY118" s="463"/>
      <c r="AZ118" s="464"/>
      <c r="BA118" s="465"/>
      <c r="BB118" s="415"/>
      <c r="BC118" s="407"/>
      <c r="BD118" s="407"/>
      <c r="BE118" s="407"/>
      <c r="BF118" s="408"/>
    </row>
    <row r="119" spans="2:58" ht="20.25" customHeight="1" x14ac:dyDescent="0.45">
      <c r="B119" s="480"/>
      <c r="C119" s="378"/>
      <c r="D119" s="379"/>
      <c r="E119" s="380"/>
      <c r="F119" s="85"/>
      <c r="G119" s="393"/>
      <c r="H119" s="397"/>
      <c r="I119" s="398"/>
      <c r="J119" s="398"/>
      <c r="K119" s="399"/>
      <c r="L119" s="362"/>
      <c r="M119" s="363"/>
      <c r="N119" s="363"/>
      <c r="O119" s="364"/>
      <c r="P119" s="466" t="s">
        <v>14</v>
      </c>
      <c r="Q119" s="467"/>
      <c r="R119" s="468"/>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69">
        <f>IF($BB$3="４週",SUM(S119:AT119),IF($BB$3="暦月",SUM(S119:AW119),""))</f>
        <v>0</v>
      </c>
      <c r="AY119" s="470"/>
      <c r="AZ119" s="471">
        <f>IF($BB$3="４週",AX119/4,IF($BB$3="暦月",'通所リハ（100名）'!AX119/('通所リハ（100名）'!$BB$8/7),""))</f>
        <v>0</v>
      </c>
      <c r="BA119" s="472"/>
      <c r="BB119" s="416"/>
      <c r="BC119" s="363"/>
      <c r="BD119" s="363"/>
      <c r="BE119" s="363"/>
      <c r="BF119" s="364"/>
    </row>
    <row r="120" spans="2:58" ht="20.25" customHeight="1" x14ac:dyDescent="0.45">
      <c r="B120" s="480"/>
      <c r="C120" s="381"/>
      <c r="D120" s="382"/>
      <c r="E120" s="383"/>
      <c r="F120" s="113">
        <f>C118</f>
        <v>0</v>
      </c>
      <c r="G120" s="404"/>
      <c r="H120" s="397"/>
      <c r="I120" s="398"/>
      <c r="J120" s="398"/>
      <c r="K120" s="399"/>
      <c r="L120" s="409"/>
      <c r="M120" s="410"/>
      <c r="N120" s="410"/>
      <c r="O120" s="411"/>
      <c r="P120" s="473" t="s">
        <v>45</v>
      </c>
      <c r="Q120" s="474"/>
      <c r="R120" s="475"/>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76">
        <f>IF($BB$3="４週",SUM(S120:AT120),IF($BB$3="暦月",SUM(S120:AW120),""))</f>
        <v>0</v>
      </c>
      <c r="AY120" s="477"/>
      <c r="AZ120" s="478">
        <f>IF($BB$3="４週",AX120/4,IF($BB$3="暦月",'通所リハ（100名）'!AX120/('通所リハ（100名）'!$BB$8/7),""))</f>
        <v>0</v>
      </c>
      <c r="BA120" s="479"/>
      <c r="BB120" s="417"/>
      <c r="BC120" s="410"/>
      <c r="BD120" s="410"/>
      <c r="BE120" s="410"/>
      <c r="BF120" s="411"/>
    </row>
    <row r="121" spans="2:58" ht="20.25" customHeight="1" x14ac:dyDescent="0.45">
      <c r="B121" s="480">
        <f>B118+1</f>
        <v>34</v>
      </c>
      <c r="C121" s="375"/>
      <c r="D121" s="376"/>
      <c r="E121" s="377"/>
      <c r="F121" s="110"/>
      <c r="G121" s="403"/>
      <c r="H121" s="405"/>
      <c r="I121" s="398"/>
      <c r="J121" s="398"/>
      <c r="K121" s="399"/>
      <c r="L121" s="406"/>
      <c r="M121" s="407"/>
      <c r="N121" s="407"/>
      <c r="O121" s="408"/>
      <c r="P121" s="481" t="s">
        <v>44</v>
      </c>
      <c r="Q121" s="482"/>
      <c r="R121" s="48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462"/>
      <c r="AY121" s="463"/>
      <c r="AZ121" s="464"/>
      <c r="BA121" s="465"/>
      <c r="BB121" s="415"/>
      <c r="BC121" s="407"/>
      <c r="BD121" s="407"/>
      <c r="BE121" s="407"/>
      <c r="BF121" s="408"/>
    </row>
    <row r="122" spans="2:58" ht="20.25" customHeight="1" x14ac:dyDescent="0.45">
      <c r="B122" s="480"/>
      <c r="C122" s="378"/>
      <c r="D122" s="379"/>
      <c r="E122" s="380"/>
      <c r="F122" s="85"/>
      <c r="G122" s="393"/>
      <c r="H122" s="397"/>
      <c r="I122" s="398"/>
      <c r="J122" s="398"/>
      <c r="K122" s="399"/>
      <c r="L122" s="362"/>
      <c r="M122" s="363"/>
      <c r="N122" s="363"/>
      <c r="O122" s="364"/>
      <c r="P122" s="466" t="s">
        <v>14</v>
      </c>
      <c r="Q122" s="467"/>
      <c r="R122" s="468"/>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69">
        <f>IF($BB$3="４週",SUM(S122:AT122),IF($BB$3="暦月",SUM(S122:AW122),""))</f>
        <v>0</v>
      </c>
      <c r="AY122" s="470"/>
      <c r="AZ122" s="471">
        <f>IF($BB$3="４週",AX122/4,IF($BB$3="暦月",'通所リハ（100名）'!AX122/('通所リハ（100名）'!$BB$8/7),""))</f>
        <v>0</v>
      </c>
      <c r="BA122" s="472"/>
      <c r="BB122" s="416"/>
      <c r="BC122" s="363"/>
      <c r="BD122" s="363"/>
      <c r="BE122" s="363"/>
      <c r="BF122" s="364"/>
    </row>
    <row r="123" spans="2:58" ht="20.25" customHeight="1" x14ac:dyDescent="0.45">
      <c r="B123" s="480"/>
      <c r="C123" s="381"/>
      <c r="D123" s="382"/>
      <c r="E123" s="383"/>
      <c r="F123" s="113">
        <f>C121</f>
        <v>0</v>
      </c>
      <c r="G123" s="404"/>
      <c r="H123" s="397"/>
      <c r="I123" s="398"/>
      <c r="J123" s="398"/>
      <c r="K123" s="399"/>
      <c r="L123" s="409"/>
      <c r="M123" s="410"/>
      <c r="N123" s="410"/>
      <c r="O123" s="411"/>
      <c r="P123" s="473" t="s">
        <v>45</v>
      </c>
      <c r="Q123" s="474"/>
      <c r="R123" s="475"/>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76">
        <f>IF($BB$3="４週",SUM(S123:AT123),IF($BB$3="暦月",SUM(S123:AW123),""))</f>
        <v>0</v>
      </c>
      <c r="AY123" s="477"/>
      <c r="AZ123" s="478">
        <f>IF($BB$3="４週",AX123/4,IF($BB$3="暦月",'通所リハ（100名）'!AX123/('通所リハ（100名）'!$BB$8/7),""))</f>
        <v>0</v>
      </c>
      <c r="BA123" s="479"/>
      <c r="BB123" s="417"/>
      <c r="BC123" s="410"/>
      <c r="BD123" s="410"/>
      <c r="BE123" s="410"/>
      <c r="BF123" s="411"/>
    </row>
    <row r="124" spans="2:58" ht="20.25" customHeight="1" x14ac:dyDescent="0.45">
      <c r="B124" s="480">
        <f>B121+1</f>
        <v>35</v>
      </c>
      <c r="C124" s="375"/>
      <c r="D124" s="376"/>
      <c r="E124" s="377"/>
      <c r="F124" s="110"/>
      <c r="G124" s="403"/>
      <c r="H124" s="405"/>
      <c r="I124" s="398"/>
      <c r="J124" s="398"/>
      <c r="K124" s="399"/>
      <c r="L124" s="406"/>
      <c r="M124" s="407"/>
      <c r="N124" s="407"/>
      <c r="O124" s="408"/>
      <c r="P124" s="481" t="s">
        <v>44</v>
      </c>
      <c r="Q124" s="482"/>
      <c r="R124" s="48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462"/>
      <c r="AY124" s="463"/>
      <c r="AZ124" s="464"/>
      <c r="BA124" s="465"/>
      <c r="BB124" s="415"/>
      <c r="BC124" s="407"/>
      <c r="BD124" s="407"/>
      <c r="BE124" s="407"/>
      <c r="BF124" s="408"/>
    </row>
    <row r="125" spans="2:58" ht="20.25" customHeight="1" x14ac:dyDescent="0.45">
      <c r="B125" s="480"/>
      <c r="C125" s="378"/>
      <c r="D125" s="379"/>
      <c r="E125" s="380"/>
      <c r="F125" s="85"/>
      <c r="G125" s="393"/>
      <c r="H125" s="397"/>
      <c r="I125" s="398"/>
      <c r="J125" s="398"/>
      <c r="K125" s="399"/>
      <c r="L125" s="362"/>
      <c r="M125" s="363"/>
      <c r="N125" s="363"/>
      <c r="O125" s="364"/>
      <c r="P125" s="466" t="s">
        <v>14</v>
      </c>
      <c r="Q125" s="467"/>
      <c r="R125" s="468"/>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69">
        <f>IF($BB$3="４週",SUM(S125:AT125),IF($BB$3="暦月",SUM(S125:AW125),""))</f>
        <v>0</v>
      </c>
      <c r="AY125" s="470"/>
      <c r="AZ125" s="471">
        <f>IF($BB$3="４週",AX125/4,IF($BB$3="暦月",'通所リハ（100名）'!AX125/('通所リハ（100名）'!$BB$8/7),""))</f>
        <v>0</v>
      </c>
      <c r="BA125" s="472"/>
      <c r="BB125" s="416"/>
      <c r="BC125" s="363"/>
      <c r="BD125" s="363"/>
      <c r="BE125" s="363"/>
      <c r="BF125" s="364"/>
    </row>
    <row r="126" spans="2:58" ht="20.25" customHeight="1" x14ac:dyDescent="0.45">
      <c r="B126" s="480"/>
      <c r="C126" s="381"/>
      <c r="D126" s="382"/>
      <c r="E126" s="383"/>
      <c r="F126" s="113">
        <f>C124</f>
        <v>0</v>
      </c>
      <c r="G126" s="404"/>
      <c r="H126" s="397"/>
      <c r="I126" s="398"/>
      <c r="J126" s="398"/>
      <c r="K126" s="399"/>
      <c r="L126" s="409"/>
      <c r="M126" s="410"/>
      <c r="N126" s="410"/>
      <c r="O126" s="411"/>
      <c r="P126" s="473" t="s">
        <v>45</v>
      </c>
      <c r="Q126" s="474"/>
      <c r="R126" s="475"/>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76">
        <f>IF($BB$3="４週",SUM(S126:AT126),IF($BB$3="暦月",SUM(S126:AW126),""))</f>
        <v>0</v>
      </c>
      <c r="AY126" s="477"/>
      <c r="AZ126" s="478">
        <f>IF($BB$3="４週",AX126/4,IF($BB$3="暦月",'通所リハ（100名）'!AX126/('通所リハ（100名）'!$BB$8/7),""))</f>
        <v>0</v>
      </c>
      <c r="BA126" s="479"/>
      <c r="BB126" s="417"/>
      <c r="BC126" s="410"/>
      <c r="BD126" s="410"/>
      <c r="BE126" s="410"/>
      <c r="BF126" s="411"/>
    </row>
    <row r="127" spans="2:58" ht="20.25" customHeight="1" x14ac:dyDescent="0.45">
      <c r="B127" s="480">
        <f>B124+1</f>
        <v>36</v>
      </c>
      <c r="C127" s="375"/>
      <c r="D127" s="376"/>
      <c r="E127" s="377"/>
      <c r="F127" s="110"/>
      <c r="G127" s="403"/>
      <c r="H127" s="405"/>
      <c r="I127" s="398"/>
      <c r="J127" s="398"/>
      <c r="K127" s="399"/>
      <c r="L127" s="406"/>
      <c r="M127" s="407"/>
      <c r="N127" s="407"/>
      <c r="O127" s="408"/>
      <c r="P127" s="481" t="s">
        <v>44</v>
      </c>
      <c r="Q127" s="482"/>
      <c r="R127" s="48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462"/>
      <c r="AY127" s="463"/>
      <c r="AZ127" s="464"/>
      <c r="BA127" s="465"/>
      <c r="BB127" s="415"/>
      <c r="BC127" s="407"/>
      <c r="BD127" s="407"/>
      <c r="BE127" s="407"/>
      <c r="BF127" s="408"/>
    </row>
    <row r="128" spans="2:58" ht="20.25" customHeight="1" x14ac:dyDescent="0.45">
      <c r="B128" s="480"/>
      <c r="C128" s="378"/>
      <c r="D128" s="379"/>
      <c r="E128" s="380"/>
      <c r="F128" s="85"/>
      <c r="G128" s="393"/>
      <c r="H128" s="397"/>
      <c r="I128" s="398"/>
      <c r="J128" s="398"/>
      <c r="K128" s="399"/>
      <c r="L128" s="362"/>
      <c r="M128" s="363"/>
      <c r="N128" s="363"/>
      <c r="O128" s="364"/>
      <c r="P128" s="466" t="s">
        <v>14</v>
      </c>
      <c r="Q128" s="467"/>
      <c r="R128" s="468"/>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69">
        <f>IF($BB$3="４週",SUM(S128:AT128),IF($BB$3="暦月",SUM(S128:AW128),""))</f>
        <v>0</v>
      </c>
      <c r="AY128" s="470"/>
      <c r="AZ128" s="471">
        <f>IF($BB$3="４週",AX128/4,IF($BB$3="暦月",'通所リハ（100名）'!AX128/('通所リハ（100名）'!$BB$8/7),""))</f>
        <v>0</v>
      </c>
      <c r="BA128" s="472"/>
      <c r="BB128" s="416"/>
      <c r="BC128" s="363"/>
      <c r="BD128" s="363"/>
      <c r="BE128" s="363"/>
      <c r="BF128" s="364"/>
    </row>
    <row r="129" spans="2:58" ht="20.25" customHeight="1" x14ac:dyDescent="0.45">
      <c r="B129" s="480"/>
      <c r="C129" s="381"/>
      <c r="D129" s="382"/>
      <c r="E129" s="383"/>
      <c r="F129" s="113">
        <f>C127</f>
        <v>0</v>
      </c>
      <c r="G129" s="404"/>
      <c r="H129" s="397"/>
      <c r="I129" s="398"/>
      <c r="J129" s="398"/>
      <c r="K129" s="399"/>
      <c r="L129" s="409"/>
      <c r="M129" s="410"/>
      <c r="N129" s="410"/>
      <c r="O129" s="411"/>
      <c r="P129" s="473" t="s">
        <v>45</v>
      </c>
      <c r="Q129" s="474"/>
      <c r="R129" s="475"/>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76">
        <f>IF($BB$3="４週",SUM(S129:AT129),IF($BB$3="暦月",SUM(S129:AW129),""))</f>
        <v>0</v>
      </c>
      <c r="AY129" s="477"/>
      <c r="AZ129" s="478">
        <f>IF($BB$3="４週",AX129/4,IF($BB$3="暦月",'通所リハ（100名）'!AX129/('通所リハ（100名）'!$BB$8/7),""))</f>
        <v>0</v>
      </c>
      <c r="BA129" s="479"/>
      <c r="BB129" s="417"/>
      <c r="BC129" s="410"/>
      <c r="BD129" s="410"/>
      <c r="BE129" s="410"/>
      <c r="BF129" s="411"/>
    </row>
    <row r="130" spans="2:58" ht="20.25" customHeight="1" x14ac:dyDescent="0.45">
      <c r="B130" s="480">
        <f>B127+1</f>
        <v>37</v>
      </c>
      <c r="C130" s="375"/>
      <c r="D130" s="376"/>
      <c r="E130" s="377"/>
      <c r="F130" s="110"/>
      <c r="G130" s="403"/>
      <c r="H130" s="405"/>
      <c r="I130" s="398"/>
      <c r="J130" s="398"/>
      <c r="K130" s="399"/>
      <c r="L130" s="406"/>
      <c r="M130" s="407"/>
      <c r="N130" s="407"/>
      <c r="O130" s="408"/>
      <c r="P130" s="481" t="s">
        <v>44</v>
      </c>
      <c r="Q130" s="482"/>
      <c r="R130" s="48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462"/>
      <c r="AY130" s="463"/>
      <c r="AZ130" s="464"/>
      <c r="BA130" s="465"/>
      <c r="BB130" s="415"/>
      <c r="BC130" s="407"/>
      <c r="BD130" s="407"/>
      <c r="BE130" s="407"/>
      <c r="BF130" s="408"/>
    </row>
    <row r="131" spans="2:58" ht="20.25" customHeight="1" x14ac:dyDescent="0.45">
      <c r="B131" s="480"/>
      <c r="C131" s="378"/>
      <c r="D131" s="379"/>
      <c r="E131" s="380"/>
      <c r="F131" s="85"/>
      <c r="G131" s="393"/>
      <c r="H131" s="397"/>
      <c r="I131" s="398"/>
      <c r="J131" s="398"/>
      <c r="K131" s="399"/>
      <c r="L131" s="362"/>
      <c r="M131" s="363"/>
      <c r="N131" s="363"/>
      <c r="O131" s="364"/>
      <c r="P131" s="466" t="s">
        <v>14</v>
      </c>
      <c r="Q131" s="467"/>
      <c r="R131" s="468"/>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69">
        <f>IF($BB$3="４週",SUM(S131:AT131),IF($BB$3="暦月",SUM(S131:AW131),""))</f>
        <v>0</v>
      </c>
      <c r="AY131" s="470"/>
      <c r="AZ131" s="471">
        <f>IF($BB$3="４週",AX131/4,IF($BB$3="暦月",'通所リハ（100名）'!AX131/('通所リハ（100名）'!$BB$8/7),""))</f>
        <v>0</v>
      </c>
      <c r="BA131" s="472"/>
      <c r="BB131" s="416"/>
      <c r="BC131" s="363"/>
      <c r="BD131" s="363"/>
      <c r="BE131" s="363"/>
      <c r="BF131" s="364"/>
    </row>
    <row r="132" spans="2:58" ht="20.25" customHeight="1" x14ac:dyDescent="0.45">
      <c r="B132" s="480"/>
      <c r="C132" s="381"/>
      <c r="D132" s="382"/>
      <c r="E132" s="383"/>
      <c r="F132" s="113">
        <f>C130</f>
        <v>0</v>
      </c>
      <c r="G132" s="404"/>
      <c r="H132" s="397"/>
      <c r="I132" s="398"/>
      <c r="J132" s="398"/>
      <c r="K132" s="399"/>
      <c r="L132" s="409"/>
      <c r="M132" s="410"/>
      <c r="N132" s="410"/>
      <c r="O132" s="411"/>
      <c r="P132" s="473" t="s">
        <v>45</v>
      </c>
      <c r="Q132" s="474"/>
      <c r="R132" s="475"/>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76">
        <f>IF($BB$3="４週",SUM(S132:AT132),IF($BB$3="暦月",SUM(S132:AW132),""))</f>
        <v>0</v>
      </c>
      <c r="AY132" s="477"/>
      <c r="AZ132" s="478">
        <f>IF($BB$3="４週",AX132/4,IF($BB$3="暦月",'通所リハ（100名）'!AX132/('通所リハ（100名）'!$BB$8/7),""))</f>
        <v>0</v>
      </c>
      <c r="BA132" s="479"/>
      <c r="BB132" s="417"/>
      <c r="BC132" s="410"/>
      <c r="BD132" s="410"/>
      <c r="BE132" s="410"/>
      <c r="BF132" s="411"/>
    </row>
    <row r="133" spans="2:58" ht="20.25" customHeight="1" x14ac:dyDescent="0.45">
      <c r="B133" s="480">
        <f>B130+1</f>
        <v>38</v>
      </c>
      <c r="C133" s="375"/>
      <c r="D133" s="376"/>
      <c r="E133" s="377"/>
      <c r="F133" s="110"/>
      <c r="G133" s="403"/>
      <c r="H133" s="405"/>
      <c r="I133" s="398"/>
      <c r="J133" s="398"/>
      <c r="K133" s="399"/>
      <c r="L133" s="406"/>
      <c r="M133" s="407"/>
      <c r="N133" s="407"/>
      <c r="O133" s="408"/>
      <c r="P133" s="481" t="s">
        <v>44</v>
      </c>
      <c r="Q133" s="482"/>
      <c r="R133" s="48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462"/>
      <c r="AY133" s="463"/>
      <c r="AZ133" s="464"/>
      <c r="BA133" s="465"/>
      <c r="BB133" s="415"/>
      <c r="BC133" s="407"/>
      <c r="BD133" s="407"/>
      <c r="BE133" s="407"/>
      <c r="BF133" s="408"/>
    </row>
    <row r="134" spans="2:58" ht="20.25" customHeight="1" x14ac:dyDescent="0.45">
      <c r="B134" s="480"/>
      <c r="C134" s="378"/>
      <c r="D134" s="379"/>
      <c r="E134" s="380"/>
      <c r="F134" s="85"/>
      <c r="G134" s="393"/>
      <c r="H134" s="397"/>
      <c r="I134" s="398"/>
      <c r="J134" s="398"/>
      <c r="K134" s="399"/>
      <c r="L134" s="362"/>
      <c r="M134" s="363"/>
      <c r="N134" s="363"/>
      <c r="O134" s="364"/>
      <c r="P134" s="466" t="s">
        <v>14</v>
      </c>
      <c r="Q134" s="467"/>
      <c r="R134" s="468"/>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69">
        <f>IF($BB$3="４週",SUM(S134:AT134),IF($BB$3="暦月",SUM(S134:AW134),""))</f>
        <v>0</v>
      </c>
      <c r="AY134" s="470"/>
      <c r="AZ134" s="471">
        <f>IF($BB$3="４週",AX134/4,IF($BB$3="暦月",'通所リハ（100名）'!AX134/('通所リハ（100名）'!$BB$8/7),""))</f>
        <v>0</v>
      </c>
      <c r="BA134" s="472"/>
      <c r="BB134" s="416"/>
      <c r="BC134" s="363"/>
      <c r="BD134" s="363"/>
      <c r="BE134" s="363"/>
      <c r="BF134" s="364"/>
    </row>
    <row r="135" spans="2:58" ht="20.25" customHeight="1" x14ac:dyDescent="0.45">
      <c r="B135" s="480"/>
      <c r="C135" s="381"/>
      <c r="D135" s="382"/>
      <c r="E135" s="383"/>
      <c r="F135" s="113">
        <f>C133</f>
        <v>0</v>
      </c>
      <c r="G135" s="404"/>
      <c r="H135" s="397"/>
      <c r="I135" s="398"/>
      <c r="J135" s="398"/>
      <c r="K135" s="399"/>
      <c r="L135" s="409"/>
      <c r="M135" s="410"/>
      <c r="N135" s="410"/>
      <c r="O135" s="411"/>
      <c r="P135" s="473" t="s">
        <v>45</v>
      </c>
      <c r="Q135" s="474"/>
      <c r="R135" s="475"/>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76">
        <f>IF($BB$3="４週",SUM(S135:AT135),IF($BB$3="暦月",SUM(S135:AW135),""))</f>
        <v>0</v>
      </c>
      <c r="AY135" s="477"/>
      <c r="AZ135" s="478">
        <f>IF($BB$3="４週",AX135/4,IF($BB$3="暦月",'通所リハ（100名）'!AX135/('通所リハ（100名）'!$BB$8/7),""))</f>
        <v>0</v>
      </c>
      <c r="BA135" s="479"/>
      <c r="BB135" s="417"/>
      <c r="BC135" s="410"/>
      <c r="BD135" s="410"/>
      <c r="BE135" s="410"/>
      <c r="BF135" s="411"/>
    </row>
    <row r="136" spans="2:58" ht="20.25" customHeight="1" x14ac:dyDescent="0.45">
      <c r="B136" s="480">
        <f>B133+1</f>
        <v>39</v>
      </c>
      <c r="C136" s="375"/>
      <c r="D136" s="376"/>
      <c r="E136" s="377"/>
      <c r="F136" s="110"/>
      <c r="G136" s="403"/>
      <c r="H136" s="405"/>
      <c r="I136" s="398"/>
      <c r="J136" s="398"/>
      <c r="K136" s="399"/>
      <c r="L136" s="406"/>
      <c r="M136" s="407"/>
      <c r="N136" s="407"/>
      <c r="O136" s="408"/>
      <c r="P136" s="481" t="s">
        <v>44</v>
      </c>
      <c r="Q136" s="482"/>
      <c r="R136" s="48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462"/>
      <c r="AY136" s="463"/>
      <c r="AZ136" s="464"/>
      <c r="BA136" s="465"/>
      <c r="BB136" s="415"/>
      <c r="BC136" s="407"/>
      <c r="BD136" s="407"/>
      <c r="BE136" s="407"/>
      <c r="BF136" s="408"/>
    </row>
    <row r="137" spans="2:58" ht="20.25" customHeight="1" x14ac:dyDescent="0.45">
      <c r="B137" s="480"/>
      <c r="C137" s="378"/>
      <c r="D137" s="379"/>
      <c r="E137" s="380"/>
      <c r="F137" s="85"/>
      <c r="G137" s="393"/>
      <c r="H137" s="397"/>
      <c r="I137" s="398"/>
      <c r="J137" s="398"/>
      <c r="K137" s="399"/>
      <c r="L137" s="362"/>
      <c r="M137" s="363"/>
      <c r="N137" s="363"/>
      <c r="O137" s="364"/>
      <c r="P137" s="466" t="s">
        <v>14</v>
      </c>
      <c r="Q137" s="467"/>
      <c r="R137" s="468"/>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69">
        <f>IF($BB$3="４週",SUM(S137:AT137),IF($BB$3="暦月",SUM(S137:AW137),""))</f>
        <v>0</v>
      </c>
      <c r="AY137" s="470"/>
      <c r="AZ137" s="471">
        <f>IF($BB$3="４週",AX137/4,IF($BB$3="暦月",'通所リハ（100名）'!AX137/('通所リハ（100名）'!$BB$8/7),""))</f>
        <v>0</v>
      </c>
      <c r="BA137" s="472"/>
      <c r="BB137" s="416"/>
      <c r="BC137" s="363"/>
      <c r="BD137" s="363"/>
      <c r="BE137" s="363"/>
      <c r="BF137" s="364"/>
    </row>
    <row r="138" spans="2:58" ht="20.25" customHeight="1" x14ac:dyDescent="0.45">
      <c r="B138" s="480"/>
      <c r="C138" s="381"/>
      <c r="D138" s="382"/>
      <c r="E138" s="383"/>
      <c r="F138" s="113">
        <f>C136</f>
        <v>0</v>
      </c>
      <c r="G138" s="404"/>
      <c r="H138" s="397"/>
      <c r="I138" s="398"/>
      <c r="J138" s="398"/>
      <c r="K138" s="399"/>
      <c r="L138" s="409"/>
      <c r="M138" s="410"/>
      <c r="N138" s="410"/>
      <c r="O138" s="411"/>
      <c r="P138" s="473" t="s">
        <v>45</v>
      </c>
      <c r="Q138" s="474"/>
      <c r="R138" s="475"/>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76">
        <f>IF($BB$3="４週",SUM(S138:AT138),IF($BB$3="暦月",SUM(S138:AW138),""))</f>
        <v>0</v>
      </c>
      <c r="AY138" s="477"/>
      <c r="AZ138" s="478">
        <f>IF($BB$3="４週",AX138/4,IF($BB$3="暦月",'通所リハ（100名）'!AX138/('通所リハ（100名）'!$BB$8/7),""))</f>
        <v>0</v>
      </c>
      <c r="BA138" s="479"/>
      <c r="BB138" s="417"/>
      <c r="BC138" s="410"/>
      <c r="BD138" s="410"/>
      <c r="BE138" s="410"/>
      <c r="BF138" s="411"/>
    </row>
    <row r="139" spans="2:58" ht="20.25" customHeight="1" x14ac:dyDescent="0.45">
      <c r="B139" s="480">
        <f>B136+1</f>
        <v>40</v>
      </c>
      <c r="C139" s="375"/>
      <c r="D139" s="376"/>
      <c r="E139" s="377"/>
      <c r="F139" s="110"/>
      <c r="G139" s="403"/>
      <c r="H139" s="405"/>
      <c r="I139" s="398"/>
      <c r="J139" s="398"/>
      <c r="K139" s="399"/>
      <c r="L139" s="406"/>
      <c r="M139" s="407"/>
      <c r="N139" s="407"/>
      <c r="O139" s="408"/>
      <c r="P139" s="481" t="s">
        <v>44</v>
      </c>
      <c r="Q139" s="482"/>
      <c r="R139" s="48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462"/>
      <c r="AY139" s="463"/>
      <c r="AZ139" s="464"/>
      <c r="BA139" s="465"/>
      <c r="BB139" s="415"/>
      <c r="BC139" s="407"/>
      <c r="BD139" s="407"/>
      <c r="BE139" s="407"/>
      <c r="BF139" s="408"/>
    </row>
    <row r="140" spans="2:58" ht="20.25" customHeight="1" x14ac:dyDescent="0.45">
      <c r="B140" s="480"/>
      <c r="C140" s="378"/>
      <c r="D140" s="379"/>
      <c r="E140" s="380"/>
      <c r="F140" s="85"/>
      <c r="G140" s="393"/>
      <c r="H140" s="397"/>
      <c r="I140" s="398"/>
      <c r="J140" s="398"/>
      <c r="K140" s="399"/>
      <c r="L140" s="362"/>
      <c r="M140" s="363"/>
      <c r="N140" s="363"/>
      <c r="O140" s="364"/>
      <c r="P140" s="466" t="s">
        <v>14</v>
      </c>
      <c r="Q140" s="467"/>
      <c r="R140" s="468"/>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69">
        <f>IF($BB$3="４週",SUM(S140:AT140),IF($BB$3="暦月",SUM(S140:AW140),""))</f>
        <v>0</v>
      </c>
      <c r="AY140" s="470"/>
      <c r="AZ140" s="471">
        <f>IF($BB$3="４週",AX140/4,IF($BB$3="暦月",'通所リハ（100名）'!AX140/('通所リハ（100名）'!$BB$8/7),""))</f>
        <v>0</v>
      </c>
      <c r="BA140" s="472"/>
      <c r="BB140" s="416"/>
      <c r="BC140" s="363"/>
      <c r="BD140" s="363"/>
      <c r="BE140" s="363"/>
      <c r="BF140" s="364"/>
    </row>
    <row r="141" spans="2:58" ht="20.25" customHeight="1" x14ac:dyDescent="0.45">
      <c r="B141" s="480"/>
      <c r="C141" s="381"/>
      <c r="D141" s="382"/>
      <c r="E141" s="383"/>
      <c r="F141" s="113">
        <f>C139</f>
        <v>0</v>
      </c>
      <c r="G141" s="404"/>
      <c r="H141" s="397"/>
      <c r="I141" s="398"/>
      <c r="J141" s="398"/>
      <c r="K141" s="399"/>
      <c r="L141" s="409"/>
      <c r="M141" s="410"/>
      <c r="N141" s="410"/>
      <c r="O141" s="411"/>
      <c r="P141" s="473" t="s">
        <v>45</v>
      </c>
      <c r="Q141" s="474"/>
      <c r="R141" s="475"/>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76">
        <f>IF($BB$3="４週",SUM(S141:AT141),IF($BB$3="暦月",SUM(S141:AW141),""))</f>
        <v>0</v>
      </c>
      <c r="AY141" s="477"/>
      <c r="AZ141" s="478">
        <f>IF($BB$3="４週",AX141/4,IF($BB$3="暦月",'通所リハ（100名）'!AX141/('通所リハ（100名）'!$BB$8/7),""))</f>
        <v>0</v>
      </c>
      <c r="BA141" s="479"/>
      <c r="BB141" s="417"/>
      <c r="BC141" s="410"/>
      <c r="BD141" s="410"/>
      <c r="BE141" s="410"/>
      <c r="BF141" s="411"/>
    </row>
    <row r="142" spans="2:58" ht="20.25" customHeight="1" x14ac:dyDescent="0.45">
      <c r="B142" s="480">
        <f>B139+1</f>
        <v>41</v>
      </c>
      <c r="C142" s="375"/>
      <c r="D142" s="376"/>
      <c r="E142" s="377"/>
      <c r="F142" s="110"/>
      <c r="G142" s="403"/>
      <c r="H142" s="405"/>
      <c r="I142" s="398"/>
      <c r="J142" s="398"/>
      <c r="K142" s="399"/>
      <c r="L142" s="406"/>
      <c r="M142" s="407"/>
      <c r="N142" s="407"/>
      <c r="O142" s="408"/>
      <c r="P142" s="481" t="s">
        <v>44</v>
      </c>
      <c r="Q142" s="482"/>
      <c r="R142" s="48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462"/>
      <c r="AY142" s="463"/>
      <c r="AZ142" s="464"/>
      <c r="BA142" s="465"/>
      <c r="BB142" s="415"/>
      <c r="BC142" s="407"/>
      <c r="BD142" s="407"/>
      <c r="BE142" s="407"/>
      <c r="BF142" s="408"/>
    </row>
    <row r="143" spans="2:58" ht="20.25" customHeight="1" x14ac:dyDescent="0.45">
      <c r="B143" s="480"/>
      <c r="C143" s="378"/>
      <c r="D143" s="379"/>
      <c r="E143" s="380"/>
      <c r="F143" s="85"/>
      <c r="G143" s="393"/>
      <c r="H143" s="397"/>
      <c r="I143" s="398"/>
      <c r="J143" s="398"/>
      <c r="K143" s="399"/>
      <c r="L143" s="362"/>
      <c r="M143" s="363"/>
      <c r="N143" s="363"/>
      <c r="O143" s="364"/>
      <c r="P143" s="466" t="s">
        <v>14</v>
      </c>
      <c r="Q143" s="467"/>
      <c r="R143" s="468"/>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69">
        <f>IF($BB$3="４週",SUM(S143:AT143),IF($BB$3="暦月",SUM(S143:AW143),""))</f>
        <v>0</v>
      </c>
      <c r="AY143" s="470"/>
      <c r="AZ143" s="471">
        <f>IF($BB$3="４週",AX143/4,IF($BB$3="暦月",'通所リハ（100名）'!AX143/('通所リハ（100名）'!$BB$8/7),""))</f>
        <v>0</v>
      </c>
      <c r="BA143" s="472"/>
      <c r="BB143" s="416"/>
      <c r="BC143" s="363"/>
      <c r="BD143" s="363"/>
      <c r="BE143" s="363"/>
      <c r="BF143" s="364"/>
    </row>
    <row r="144" spans="2:58" ht="20.25" customHeight="1" x14ac:dyDescent="0.45">
      <c r="B144" s="480"/>
      <c r="C144" s="381"/>
      <c r="D144" s="382"/>
      <c r="E144" s="383"/>
      <c r="F144" s="113">
        <f>C142</f>
        <v>0</v>
      </c>
      <c r="G144" s="404"/>
      <c r="H144" s="397"/>
      <c r="I144" s="398"/>
      <c r="J144" s="398"/>
      <c r="K144" s="399"/>
      <c r="L144" s="409"/>
      <c r="M144" s="410"/>
      <c r="N144" s="410"/>
      <c r="O144" s="411"/>
      <c r="P144" s="473" t="s">
        <v>45</v>
      </c>
      <c r="Q144" s="474"/>
      <c r="R144" s="475"/>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76">
        <f>IF($BB$3="４週",SUM(S144:AT144),IF($BB$3="暦月",SUM(S144:AW144),""))</f>
        <v>0</v>
      </c>
      <c r="AY144" s="477"/>
      <c r="AZ144" s="478">
        <f>IF($BB$3="４週",AX144/4,IF($BB$3="暦月",'通所リハ（100名）'!AX144/('通所リハ（100名）'!$BB$8/7),""))</f>
        <v>0</v>
      </c>
      <c r="BA144" s="479"/>
      <c r="BB144" s="417"/>
      <c r="BC144" s="410"/>
      <c r="BD144" s="410"/>
      <c r="BE144" s="410"/>
      <c r="BF144" s="411"/>
    </row>
    <row r="145" spans="2:58" ht="20.25" customHeight="1" x14ac:dyDescent="0.45">
      <c r="B145" s="480">
        <f>B142+1</f>
        <v>42</v>
      </c>
      <c r="C145" s="375"/>
      <c r="D145" s="376"/>
      <c r="E145" s="377"/>
      <c r="F145" s="110"/>
      <c r="G145" s="403"/>
      <c r="H145" s="405"/>
      <c r="I145" s="398"/>
      <c r="J145" s="398"/>
      <c r="K145" s="399"/>
      <c r="L145" s="406"/>
      <c r="M145" s="407"/>
      <c r="N145" s="407"/>
      <c r="O145" s="408"/>
      <c r="P145" s="481" t="s">
        <v>44</v>
      </c>
      <c r="Q145" s="482"/>
      <c r="R145" s="48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462"/>
      <c r="AY145" s="463"/>
      <c r="AZ145" s="464"/>
      <c r="BA145" s="465"/>
      <c r="BB145" s="415"/>
      <c r="BC145" s="407"/>
      <c r="BD145" s="407"/>
      <c r="BE145" s="407"/>
      <c r="BF145" s="408"/>
    </row>
    <row r="146" spans="2:58" ht="20.25" customHeight="1" x14ac:dyDescent="0.45">
      <c r="B146" s="480"/>
      <c r="C146" s="378"/>
      <c r="D146" s="379"/>
      <c r="E146" s="380"/>
      <c r="F146" s="85"/>
      <c r="G146" s="393"/>
      <c r="H146" s="397"/>
      <c r="I146" s="398"/>
      <c r="J146" s="398"/>
      <c r="K146" s="399"/>
      <c r="L146" s="362"/>
      <c r="M146" s="363"/>
      <c r="N146" s="363"/>
      <c r="O146" s="364"/>
      <c r="P146" s="466" t="s">
        <v>14</v>
      </c>
      <c r="Q146" s="467"/>
      <c r="R146" s="468"/>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69">
        <f>IF($BB$3="４週",SUM(S146:AT146),IF($BB$3="暦月",SUM(S146:AW146),""))</f>
        <v>0</v>
      </c>
      <c r="AY146" s="470"/>
      <c r="AZ146" s="471">
        <f>IF($BB$3="４週",AX146/4,IF($BB$3="暦月",'通所リハ（100名）'!AX146/('通所リハ（100名）'!$BB$8/7),""))</f>
        <v>0</v>
      </c>
      <c r="BA146" s="472"/>
      <c r="BB146" s="416"/>
      <c r="BC146" s="363"/>
      <c r="BD146" s="363"/>
      <c r="BE146" s="363"/>
      <c r="BF146" s="364"/>
    </row>
    <row r="147" spans="2:58" ht="20.25" customHeight="1" x14ac:dyDescent="0.45">
      <c r="B147" s="480"/>
      <c r="C147" s="381"/>
      <c r="D147" s="382"/>
      <c r="E147" s="383"/>
      <c r="F147" s="113">
        <f>C145</f>
        <v>0</v>
      </c>
      <c r="G147" s="404"/>
      <c r="H147" s="397"/>
      <c r="I147" s="398"/>
      <c r="J147" s="398"/>
      <c r="K147" s="399"/>
      <c r="L147" s="409"/>
      <c r="M147" s="410"/>
      <c r="N147" s="410"/>
      <c r="O147" s="411"/>
      <c r="P147" s="473" t="s">
        <v>45</v>
      </c>
      <c r="Q147" s="474"/>
      <c r="R147" s="475"/>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76">
        <f>IF($BB$3="４週",SUM(S147:AT147),IF($BB$3="暦月",SUM(S147:AW147),""))</f>
        <v>0</v>
      </c>
      <c r="AY147" s="477"/>
      <c r="AZ147" s="478">
        <f>IF($BB$3="４週",AX147/4,IF($BB$3="暦月",'通所リハ（100名）'!AX147/('通所リハ（100名）'!$BB$8/7),""))</f>
        <v>0</v>
      </c>
      <c r="BA147" s="479"/>
      <c r="BB147" s="417"/>
      <c r="BC147" s="410"/>
      <c r="BD147" s="410"/>
      <c r="BE147" s="410"/>
      <c r="BF147" s="411"/>
    </row>
    <row r="148" spans="2:58" ht="20.25" customHeight="1" x14ac:dyDescent="0.45">
      <c r="B148" s="480">
        <f>B145+1</f>
        <v>43</v>
      </c>
      <c r="C148" s="375"/>
      <c r="D148" s="376"/>
      <c r="E148" s="377"/>
      <c r="F148" s="110"/>
      <c r="G148" s="403"/>
      <c r="H148" s="405"/>
      <c r="I148" s="398"/>
      <c r="J148" s="398"/>
      <c r="K148" s="399"/>
      <c r="L148" s="406"/>
      <c r="M148" s="407"/>
      <c r="N148" s="407"/>
      <c r="O148" s="408"/>
      <c r="P148" s="481" t="s">
        <v>44</v>
      </c>
      <c r="Q148" s="482"/>
      <c r="R148" s="48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462"/>
      <c r="AY148" s="463"/>
      <c r="AZ148" s="464"/>
      <c r="BA148" s="465"/>
      <c r="BB148" s="415"/>
      <c r="BC148" s="407"/>
      <c r="BD148" s="407"/>
      <c r="BE148" s="407"/>
      <c r="BF148" s="408"/>
    </row>
    <row r="149" spans="2:58" ht="20.25" customHeight="1" x14ac:dyDescent="0.45">
      <c r="B149" s="480"/>
      <c r="C149" s="378"/>
      <c r="D149" s="379"/>
      <c r="E149" s="380"/>
      <c r="F149" s="85"/>
      <c r="G149" s="393"/>
      <c r="H149" s="397"/>
      <c r="I149" s="398"/>
      <c r="J149" s="398"/>
      <c r="K149" s="399"/>
      <c r="L149" s="362"/>
      <c r="M149" s="363"/>
      <c r="N149" s="363"/>
      <c r="O149" s="364"/>
      <c r="P149" s="466" t="s">
        <v>14</v>
      </c>
      <c r="Q149" s="467"/>
      <c r="R149" s="468"/>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69">
        <f>IF($BB$3="４週",SUM(S149:AT149),IF($BB$3="暦月",SUM(S149:AW149),""))</f>
        <v>0</v>
      </c>
      <c r="AY149" s="470"/>
      <c r="AZ149" s="471">
        <f>IF($BB$3="４週",AX149/4,IF($BB$3="暦月",'通所リハ（100名）'!AX149/('通所リハ（100名）'!$BB$8/7),""))</f>
        <v>0</v>
      </c>
      <c r="BA149" s="472"/>
      <c r="BB149" s="416"/>
      <c r="BC149" s="363"/>
      <c r="BD149" s="363"/>
      <c r="BE149" s="363"/>
      <c r="BF149" s="364"/>
    </row>
    <row r="150" spans="2:58" ht="20.25" customHeight="1" x14ac:dyDescent="0.45">
      <c r="B150" s="480"/>
      <c r="C150" s="381"/>
      <c r="D150" s="382"/>
      <c r="E150" s="383"/>
      <c r="F150" s="113">
        <f>C148</f>
        <v>0</v>
      </c>
      <c r="G150" s="404"/>
      <c r="H150" s="397"/>
      <c r="I150" s="398"/>
      <c r="J150" s="398"/>
      <c r="K150" s="399"/>
      <c r="L150" s="409"/>
      <c r="M150" s="410"/>
      <c r="N150" s="410"/>
      <c r="O150" s="411"/>
      <c r="P150" s="473" t="s">
        <v>45</v>
      </c>
      <c r="Q150" s="474"/>
      <c r="R150" s="475"/>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76">
        <f>IF($BB$3="４週",SUM(S150:AT150),IF($BB$3="暦月",SUM(S150:AW150),""))</f>
        <v>0</v>
      </c>
      <c r="AY150" s="477"/>
      <c r="AZ150" s="478">
        <f>IF($BB$3="４週",AX150/4,IF($BB$3="暦月",'通所リハ（100名）'!AX150/('通所リハ（100名）'!$BB$8/7),""))</f>
        <v>0</v>
      </c>
      <c r="BA150" s="479"/>
      <c r="BB150" s="417"/>
      <c r="BC150" s="410"/>
      <c r="BD150" s="410"/>
      <c r="BE150" s="410"/>
      <c r="BF150" s="411"/>
    </row>
    <row r="151" spans="2:58" ht="20.25" customHeight="1" x14ac:dyDescent="0.45">
      <c r="B151" s="480">
        <f>B148+1</f>
        <v>44</v>
      </c>
      <c r="C151" s="375"/>
      <c r="D151" s="376"/>
      <c r="E151" s="377"/>
      <c r="F151" s="110"/>
      <c r="G151" s="403"/>
      <c r="H151" s="405"/>
      <c r="I151" s="398"/>
      <c r="J151" s="398"/>
      <c r="K151" s="399"/>
      <c r="L151" s="406"/>
      <c r="M151" s="407"/>
      <c r="N151" s="407"/>
      <c r="O151" s="408"/>
      <c r="P151" s="481" t="s">
        <v>44</v>
      </c>
      <c r="Q151" s="482"/>
      <c r="R151" s="48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462"/>
      <c r="AY151" s="463"/>
      <c r="AZ151" s="464"/>
      <c r="BA151" s="465"/>
      <c r="BB151" s="415"/>
      <c r="BC151" s="407"/>
      <c r="BD151" s="407"/>
      <c r="BE151" s="407"/>
      <c r="BF151" s="408"/>
    </row>
    <row r="152" spans="2:58" ht="20.25" customHeight="1" x14ac:dyDescent="0.45">
      <c r="B152" s="480"/>
      <c r="C152" s="378"/>
      <c r="D152" s="379"/>
      <c r="E152" s="380"/>
      <c r="F152" s="85"/>
      <c r="G152" s="393"/>
      <c r="H152" s="397"/>
      <c r="I152" s="398"/>
      <c r="J152" s="398"/>
      <c r="K152" s="399"/>
      <c r="L152" s="362"/>
      <c r="M152" s="363"/>
      <c r="N152" s="363"/>
      <c r="O152" s="364"/>
      <c r="P152" s="466" t="s">
        <v>14</v>
      </c>
      <c r="Q152" s="467"/>
      <c r="R152" s="468"/>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69">
        <f>IF($BB$3="４週",SUM(S152:AT152),IF($BB$3="暦月",SUM(S152:AW152),""))</f>
        <v>0</v>
      </c>
      <c r="AY152" s="470"/>
      <c r="AZ152" s="471">
        <f>IF($BB$3="４週",AX152/4,IF($BB$3="暦月",'通所リハ（100名）'!AX152/('通所リハ（100名）'!$BB$8/7),""))</f>
        <v>0</v>
      </c>
      <c r="BA152" s="472"/>
      <c r="BB152" s="416"/>
      <c r="BC152" s="363"/>
      <c r="BD152" s="363"/>
      <c r="BE152" s="363"/>
      <c r="BF152" s="364"/>
    </row>
    <row r="153" spans="2:58" ht="20.25" customHeight="1" x14ac:dyDescent="0.45">
      <c r="B153" s="480"/>
      <c r="C153" s="381"/>
      <c r="D153" s="382"/>
      <c r="E153" s="383"/>
      <c r="F153" s="113">
        <f>C151</f>
        <v>0</v>
      </c>
      <c r="G153" s="404"/>
      <c r="H153" s="397"/>
      <c r="I153" s="398"/>
      <c r="J153" s="398"/>
      <c r="K153" s="399"/>
      <c r="L153" s="409"/>
      <c r="M153" s="410"/>
      <c r="N153" s="410"/>
      <c r="O153" s="411"/>
      <c r="P153" s="473" t="s">
        <v>45</v>
      </c>
      <c r="Q153" s="474"/>
      <c r="R153" s="475"/>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76">
        <f>IF($BB$3="４週",SUM(S153:AT153),IF($BB$3="暦月",SUM(S153:AW153),""))</f>
        <v>0</v>
      </c>
      <c r="AY153" s="477"/>
      <c r="AZ153" s="478">
        <f>IF($BB$3="４週",AX153/4,IF($BB$3="暦月",'通所リハ（100名）'!AX153/('通所リハ（100名）'!$BB$8/7),""))</f>
        <v>0</v>
      </c>
      <c r="BA153" s="479"/>
      <c r="BB153" s="417"/>
      <c r="BC153" s="410"/>
      <c r="BD153" s="410"/>
      <c r="BE153" s="410"/>
      <c r="BF153" s="411"/>
    </row>
    <row r="154" spans="2:58" ht="20.25" customHeight="1" x14ac:dyDescent="0.45">
      <c r="B154" s="480">
        <f>B151+1</f>
        <v>45</v>
      </c>
      <c r="C154" s="375"/>
      <c r="D154" s="376"/>
      <c r="E154" s="377"/>
      <c r="F154" s="110"/>
      <c r="G154" s="403"/>
      <c r="H154" s="405"/>
      <c r="I154" s="398"/>
      <c r="J154" s="398"/>
      <c r="K154" s="399"/>
      <c r="L154" s="406"/>
      <c r="M154" s="407"/>
      <c r="N154" s="407"/>
      <c r="O154" s="408"/>
      <c r="P154" s="481" t="s">
        <v>44</v>
      </c>
      <c r="Q154" s="482"/>
      <c r="R154" s="48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462"/>
      <c r="AY154" s="463"/>
      <c r="AZ154" s="464"/>
      <c r="BA154" s="465"/>
      <c r="BB154" s="415"/>
      <c r="BC154" s="407"/>
      <c r="BD154" s="407"/>
      <c r="BE154" s="407"/>
      <c r="BF154" s="408"/>
    </row>
    <row r="155" spans="2:58" ht="20.25" customHeight="1" x14ac:dyDescent="0.45">
      <c r="B155" s="480"/>
      <c r="C155" s="378"/>
      <c r="D155" s="379"/>
      <c r="E155" s="380"/>
      <c r="F155" s="85"/>
      <c r="G155" s="393"/>
      <c r="H155" s="397"/>
      <c r="I155" s="398"/>
      <c r="J155" s="398"/>
      <c r="K155" s="399"/>
      <c r="L155" s="362"/>
      <c r="M155" s="363"/>
      <c r="N155" s="363"/>
      <c r="O155" s="364"/>
      <c r="P155" s="466" t="s">
        <v>14</v>
      </c>
      <c r="Q155" s="467"/>
      <c r="R155" s="468"/>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69">
        <f>IF($BB$3="４週",SUM(S155:AT155),IF($BB$3="暦月",SUM(S155:AW155),""))</f>
        <v>0</v>
      </c>
      <c r="AY155" s="470"/>
      <c r="AZ155" s="471">
        <f>IF($BB$3="４週",AX155/4,IF($BB$3="暦月",'通所リハ（100名）'!AX155/('通所リハ（100名）'!$BB$8/7),""))</f>
        <v>0</v>
      </c>
      <c r="BA155" s="472"/>
      <c r="BB155" s="416"/>
      <c r="BC155" s="363"/>
      <c r="BD155" s="363"/>
      <c r="BE155" s="363"/>
      <c r="BF155" s="364"/>
    </row>
    <row r="156" spans="2:58" ht="20.25" customHeight="1" x14ac:dyDescent="0.45">
      <c r="B156" s="480"/>
      <c r="C156" s="381"/>
      <c r="D156" s="382"/>
      <c r="E156" s="383"/>
      <c r="F156" s="113">
        <f>C154</f>
        <v>0</v>
      </c>
      <c r="G156" s="404"/>
      <c r="H156" s="397"/>
      <c r="I156" s="398"/>
      <c r="J156" s="398"/>
      <c r="K156" s="399"/>
      <c r="L156" s="409"/>
      <c r="M156" s="410"/>
      <c r="N156" s="410"/>
      <c r="O156" s="411"/>
      <c r="P156" s="473" t="s">
        <v>45</v>
      </c>
      <c r="Q156" s="474"/>
      <c r="R156" s="475"/>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76">
        <f>IF($BB$3="４週",SUM(S156:AT156),IF($BB$3="暦月",SUM(S156:AW156),""))</f>
        <v>0</v>
      </c>
      <c r="AY156" s="477"/>
      <c r="AZ156" s="478">
        <f>IF($BB$3="４週",AX156/4,IF($BB$3="暦月",'通所リハ（100名）'!AX156/('通所リハ（100名）'!$BB$8/7),""))</f>
        <v>0</v>
      </c>
      <c r="BA156" s="479"/>
      <c r="BB156" s="417"/>
      <c r="BC156" s="410"/>
      <c r="BD156" s="410"/>
      <c r="BE156" s="410"/>
      <c r="BF156" s="411"/>
    </row>
    <row r="157" spans="2:58" ht="20.25" customHeight="1" x14ac:dyDescent="0.45">
      <c r="B157" s="480">
        <f>B154+1</f>
        <v>46</v>
      </c>
      <c r="C157" s="375"/>
      <c r="D157" s="376"/>
      <c r="E157" s="377"/>
      <c r="F157" s="110"/>
      <c r="G157" s="403"/>
      <c r="H157" s="405"/>
      <c r="I157" s="398"/>
      <c r="J157" s="398"/>
      <c r="K157" s="399"/>
      <c r="L157" s="406"/>
      <c r="M157" s="407"/>
      <c r="N157" s="407"/>
      <c r="O157" s="408"/>
      <c r="P157" s="481" t="s">
        <v>44</v>
      </c>
      <c r="Q157" s="482"/>
      <c r="R157" s="48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462"/>
      <c r="AY157" s="463"/>
      <c r="AZ157" s="464"/>
      <c r="BA157" s="465"/>
      <c r="BB157" s="415"/>
      <c r="BC157" s="407"/>
      <c r="BD157" s="407"/>
      <c r="BE157" s="407"/>
      <c r="BF157" s="408"/>
    </row>
    <row r="158" spans="2:58" ht="20.25" customHeight="1" x14ac:dyDescent="0.45">
      <c r="B158" s="480"/>
      <c r="C158" s="378"/>
      <c r="D158" s="379"/>
      <c r="E158" s="380"/>
      <c r="F158" s="85"/>
      <c r="G158" s="393"/>
      <c r="H158" s="397"/>
      <c r="I158" s="398"/>
      <c r="J158" s="398"/>
      <c r="K158" s="399"/>
      <c r="L158" s="362"/>
      <c r="M158" s="363"/>
      <c r="N158" s="363"/>
      <c r="O158" s="364"/>
      <c r="P158" s="466" t="s">
        <v>14</v>
      </c>
      <c r="Q158" s="467"/>
      <c r="R158" s="468"/>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69">
        <f>IF($BB$3="４週",SUM(S158:AT158),IF($BB$3="暦月",SUM(S158:AW158),""))</f>
        <v>0</v>
      </c>
      <c r="AY158" s="470"/>
      <c r="AZ158" s="471">
        <f>IF($BB$3="４週",AX158/4,IF($BB$3="暦月",'通所リハ（100名）'!AX158/('通所リハ（100名）'!$BB$8/7),""))</f>
        <v>0</v>
      </c>
      <c r="BA158" s="472"/>
      <c r="BB158" s="416"/>
      <c r="BC158" s="363"/>
      <c r="BD158" s="363"/>
      <c r="BE158" s="363"/>
      <c r="BF158" s="364"/>
    </row>
    <row r="159" spans="2:58" ht="20.25" customHeight="1" x14ac:dyDescent="0.45">
      <c r="B159" s="480"/>
      <c r="C159" s="381"/>
      <c r="D159" s="382"/>
      <c r="E159" s="383"/>
      <c r="F159" s="113">
        <f>C157</f>
        <v>0</v>
      </c>
      <c r="G159" s="404"/>
      <c r="H159" s="397"/>
      <c r="I159" s="398"/>
      <c r="J159" s="398"/>
      <c r="K159" s="399"/>
      <c r="L159" s="409"/>
      <c r="M159" s="410"/>
      <c r="N159" s="410"/>
      <c r="O159" s="411"/>
      <c r="P159" s="473" t="s">
        <v>45</v>
      </c>
      <c r="Q159" s="474"/>
      <c r="R159" s="475"/>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76">
        <f>IF($BB$3="４週",SUM(S159:AT159),IF($BB$3="暦月",SUM(S159:AW159),""))</f>
        <v>0</v>
      </c>
      <c r="AY159" s="477"/>
      <c r="AZ159" s="478">
        <f>IF($BB$3="４週",AX159/4,IF($BB$3="暦月",'通所リハ（100名）'!AX159/('通所リハ（100名）'!$BB$8/7),""))</f>
        <v>0</v>
      </c>
      <c r="BA159" s="479"/>
      <c r="BB159" s="417"/>
      <c r="BC159" s="410"/>
      <c r="BD159" s="410"/>
      <c r="BE159" s="410"/>
      <c r="BF159" s="411"/>
    </row>
    <row r="160" spans="2:58" ht="20.25" customHeight="1" x14ac:dyDescent="0.45">
      <c r="B160" s="480">
        <f>B157+1</f>
        <v>47</v>
      </c>
      <c r="C160" s="375"/>
      <c r="D160" s="376"/>
      <c r="E160" s="377"/>
      <c r="F160" s="110"/>
      <c r="G160" s="403"/>
      <c r="H160" s="405"/>
      <c r="I160" s="398"/>
      <c r="J160" s="398"/>
      <c r="K160" s="399"/>
      <c r="L160" s="406"/>
      <c r="M160" s="407"/>
      <c r="N160" s="407"/>
      <c r="O160" s="408"/>
      <c r="P160" s="481" t="s">
        <v>44</v>
      </c>
      <c r="Q160" s="482"/>
      <c r="R160" s="48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462"/>
      <c r="AY160" s="463"/>
      <c r="AZ160" s="464"/>
      <c r="BA160" s="465"/>
      <c r="BB160" s="415"/>
      <c r="BC160" s="407"/>
      <c r="BD160" s="407"/>
      <c r="BE160" s="407"/>
      <c r="BF160" s="408"/>
    </row>
    <row r="161" spans="2:58" ht="20.25" customHeight="1" x14ac:dyDescent="0.45">
      <c r="B161" s="480"/>
      <c r="C161" s="378"/>
      <c r="D161" s="379"/>
      <c r="E161" s="380"/>
      <c r="F161" s="85"/>
      <c r="G161" s="393"/>
      <c r="H161" s="397"/>
      <c r="I161" s="398"/>
      <c r="J161" s="398"/>
      <c r="K161" s="399"/>
      <c r="L161" s="362"/>
      <c r="M161" s="363"/>
      <c r="N161" s="363"/>
      <c r="O161" s="364"/>
      <c r="P161" s="466" t="s">
        <v>14</v>
      </c>
      <c r="Q161" s="467"/>
      <c r="R161" s="468"/>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69">
        <f>IF($BB$3="４週",SUM(S161:AT161),IF($BB$3="暦月",SUM(S161:AW161),""))</f>
        <v>0</v>
      </c>
      <c r="AY161" s="470"/>
      <c r="AZ161" s="471">
        <f>IF($BB$3="４週",AX161/4,IF($BB$3="暦月",'通所リハ（100名）'!AX161/('通所リハ（100名）'!$BB$8/7),""))</f>
        <v>0</v>
      </c>
      <c r="BA161" s="472"/>
      <c r="BB161" s="416"/>
      <c r="BC161" s="363"/>
      <c r="BD161" s="363"/>
      <c r="BE161" s="363"/>
      <c r="BF161" s="364"/>
    </row>
    <row r="162" spans="2:58" ht="20.25" customHeight="1" x14ac:dyDescent="0.45">
      <c r="B162" s="480"/>
      <c r="C162" s="381"/>
      <c r="D162" s="382"/>
      <c r="E162" s="383"/>
      <c r="F162" s="113">
        <f>C160</f>
        <v>0</v>
      </c>
      <c r="G162" s="404"/>
      <c r="H162" s="397"/>
      <c r="I162" s="398"/>
      <c r="J162" s="398"/>
      <c r="K162" s="399"/>
      <c r="L162" s="409"/>
      <c r="M162" s="410"/>
      <c r="N162" s="410"/>
      <c r="O162" s="411"/>
      <c r="P162" s="473" t="s">
        <v>45</v>
      </c>
      <c r="Q162" s="474"/>
      <c r="R162" s="475"/>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76">
        <f>IF($BB$3="４週",SUM(S162:AT162),IF($BB$3="暦月",SUM(S162:AW162),""))</f>
        <v>0</v>
      </c>
      <c r="AY162" s="477"/>
      <c r="AZ162" s="478">
        <f>IF($BB$3="４週",AX162/4,IF($BB$3="暦月",'通所リハ（100名）'!AX162/('通所リハ（100名）'!$BB$8/7),""))</f>
        <v>0</v>
      </c>
      <c r="BA162" s="479"/>
      <c r="BB162" s="417"/>
      <c r="BC162" s="410"/>
      <c r="BD162" s="410"/>
      <c r="BE162" s="410"/>
      <c r="BF162" s="411"/>
    </row>
    <row r="163" spans="2:58" ht="20.25" customHeight="1" x14ac:dyDescent="0.45">
      <c r="B163" s="480">
        <f>B160+1</f>
        <v>48</v>
      </c>
      <c r="C163" s="375"/>
      <c r="D163" s="376"/>
      <c r="E163" s="377"/>
      <c r="F163" s="110"/>
      <c r="G163" s="403"/>
      <c r="H163" s="405"/>
      <c r="I163" s="398"/>
      <c r="J163" s="398"/>
      <c r="K163" s="399"/>
      <c r="L163" s="406"/>
      <c r="M163" s="407"/>
      <c r="N163" s="407"/>
      <c r="O163" s="408"/>
      <c r="P163" s="481" t="s">
        <v>44</v>
      </c>
      <c r="Q163" s="482"/>
      <c r="R163" s="48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462"/>
      <c r="AY163" s="463"/>
      <c r="AZ163" s="464"/>
      <c r="BA163" s="465"/>
      <c r="BB163" s="415"/>
      <c r="BC163" s="407"/>
      <c r="BD163" s="407"/>
      <c r="BE163" s="407"/>
      <c r="BF163" s="408"/>
    </row>
    <row r="164" spans="2:58" ht="20.25" customHeight="1" x14ac:dyDescent="0.45">
      <c r="B164" s="480"/>
      <c r="C164" s="378"/>
      <c r="D164" s="379"/>
      <c r="E164" s="380"/>
      <c r="F164" s="85"/>
      <c r="G164" s="393"/>
      <c r="H164" s="397"/>
      <c r="I164" s="398"/>
      <c r="J164" s="398"/>
      <c r="K164" s="399"/>
      <c r="L164" s="362"/>
      <c r="M164" s="363"/>
      <c r="N164" s="363"/>
      <c r="O164" s="364"/>
      <c r="P164" s="466" t="s">
        <v>14</v>
      </c>
      <c r="Q164" s="467"/>
      <c r="R164" s="468"/>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69">
        <f>IF($BB$3="４週",SUM(S164:AT164),IF($BB$3="暦月",SUM(S164:AW164),""))</f>
        <v>0</v>
      </c>
      <c r="AY164" s="470"/>
      <c r="AZ164" s="471">
        <f>IF($BB$3="４週",AX164/4,IF($BB$3="暦月",'通所リハ（100名）'!AX164/('通所リハ（100名）'!$BB$8/7),""))</f>
        <v>0</v>
      </c>
      <c r="BA164" s="472"/>
      <c r="BB164" s="416"/>
      <c r="BC164" s="363"/>
      <c r="BD164" s="363"/>
      <c r="BE164" s="363"/>
      <c r="BF164" s="364"/>
    </row>
    <row r="165" spans="2:58" ht="20.25" customHeight="1" x14ac:dyDescent="0.45">
      <c r="B165" s="480"/>
      <c r="C165" s="381"/>
      <c r="D165" s="382"/>
      <c r="E165" s="383"/>
      <c r="F165" s="113">
        <f>C163</f>
        <v>0</v>
      </c>
      <c r="G165" s="404"/>
      <c r="H165" s="397"/>
      <c r="I165" s="398"/>
      <c r="J165" s="398"/>
      <c r="K165" s="399"/>
      <c r="L165" s="409"/>
      <c r="M165" s="410"/>
      <c r="N165" s="410"/>
      <c r="O165" s="411"/>
      <c r="P165" s="473" t="s">
        <v>45</v>
      </c>
      <c r="Q165" s="474"/>
      <c r="R165" s="475"/>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76">
        <f>IF($BB$3="４週",SUM(S165:AT165),IF($BB$3="暦月",SUM(S165:AW165),""))</f>
        <v>0</v>
      </c>
      <c r="AY165" s="477"/>
      <c r="AZ165" s="478">
        <f>IF($BB$3="４週",AX165/4,IF($BB$3="暦月",'通所リハ（100名）'!AX165/('通所リハ（100名）'!$BB$8/7),""))</f>
        <v>0</v>
      </c>
      <c r="BA165" s="479"/>
      <c r="BB165" s="417"/>
      <c r="BC165" s="410"/>
      <c r="BD165" s="410"/>
      <c r="BE165" s="410"/>
      <c r="BF165" s="411"/>
    </row>
    <row r="166" spans="2:58" ht="20.25" customHeight="1" x14ac:dyDescent="0.45">
      <c r="B166" s="480">
        <f>B163+1</f>
        <v>49</v>
      </c>
      <c r="C166" s="375"/>
      <c r="D166" s="376"/>
      <c r="E166" s="377"/>
      <c r="F166" s="110"/>
      <c r="G166" s="403"/>
      <c r="H166" s="405"/>
      <c r="I166" s="398"/>
      <c r="J166" s="398"/>
      <c r="K166" s="399"/>
      <c r="L166" s="406"/>
      <c r="M166" s="407"/>
      <c r="N166" s="407"/>
      <c r="O166" s="408"/>
      <c r="P166" s="481" t="s">
        <v>44</v>
      </c>
      <c r="Q166" s="482"/>
      <c r="R166" s="48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462"/>
      <c r="AY166" s="463"/>
      <c r="AZ166" s="464"/>
      <c r="BA166" s="465"/>
      <c r="BB166" s="415"/>
      <c r="BC166" s="407"/>
      <c r="BD166" s="407"/>
      <c r="BE166" s="407"/>
      <c r="BF166" s="408"/>
    </row>
    <row r="167" spans="2:58" ht="20.25" customHeight="1" x14ac:dyDescent="0.45">
      <c r="B167" s="480"/>
      <c r="C167" s="378"/>
      <c r="D167" s="379"/>
      <c r="E167" s="380"/>
      <c r="F167" s="85"/>
      <c r="G167" s="393"/>
      <c r="H167" s="397"/>
      <c r="I167" s="398"/>
      <c r="J167" s="398"/>
      <c r="K167" s="399"/>
      <c r="L167" s="362"/>
      <c r="M167" s="363"/>
      <c r="N167" s="363"/>
      <c r="O167" s="364"/>
      <c r="P167" s="466" t="s">
        <v>14</v>
      </c>
      <c r="Q167" s="467"/>
      <c r="R167" s="468"/>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69">
        <f>IF($BB$3="４週",SUM(S167:AT167),IF($BB$3="暦月",SUM(S167:AW167),""))</f>
        <v>0</v>
      </c>
      <c r="AY167" s="470"/>
      <c r="AZ167" s="471">
        <f>IF($BB$3="４週",AX167/4,IF($BB$3="暦月",'通所リハ（100名）'!AX167/('通所リハ（100名）'!$BB$8/7),""))</f>
        <v>0</v>
      </c>
      <c r="BA167" s="472"/>
      <c r="BB167" s="416"/>
      <c r="BC167" s="363"/>
      <c r="BD167" s="363"/>
      <c r="BE167" s="363"/>
      <c r="BF167" s="364"/>
    </row>
    <row r="168" spans="2:58" ht="20.25" customHeight="1" x14ac:dyDescent="0.45">
      <c r="B168" s="480"/>
      <c r="C168" s="381"/>
      <c r="D168" s="382"/>
      <c r="E168" s="383"/>
      <c r="F168" s="113">
        <f>C166</f>
        <v>0</v>
      </c>
      <c r="G168" s="404"/>
      <c r="H168" s="397"/>
      <c r="I168" s="398"/>
      <c r="J168" s="398"/>
      <c r="K168" s="399"/>
      <c r="L168" s="409"/>
      <c r="M168" s="410"/>
      <c r="N168" s="410"/>
      <c r="O168" s="411"/>
      <c r="P168" s="473" t="s">
        <v>45</v>
      </c>
      <c r="Q168" s="474"/>
      <c r="R168" s="475"/>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76">
        <f>IF($BB$3="４週",SUM(S168:AT168),IF($BB$3="暦月",SUM(S168:AW168),""))</f>
        <v>0</v>
      </c>
      <c r="AY168" s="477"/>
      <c r="AZ168" s="478">
        <f>IF($BB$3="４週",AX168/4,IF($BB$3="暦月",'通所リハ（100名）'!AX168/('通所リハ（100名）'!$BB$8/7),""))</f>
        <v>0</v>
      </c>
      <c r="BA168" s="479"/>
      <c r="BB168" s="417"/>
      <c r="BC168" s="410"/>
      <c r="BD168" s="410"/>
      <c r="BE168" s="410"/>
      <c r="BF168" s="411"/>
    </row>
    <row r="169" spans="2:58" ht="20.25" customHeight="1" x14ac:dyDescent="0.45">
      <c r="B169" s="480">
        <f>B166+1</f>
        <v>50</v>
      </c>
      <c r="C169" s="375"/>
      <c r="D169" s="376"/>
      <c r="E169" s="377"/>
      <c r="F169" s="110"/>
      <c r="G169" s="403"/>
      <c r="H169" s="405"/>
      <c r="I169" s="398"/>
      <c r="J169" s="398"/>
      <c r="K169" s="399"/>
      <c r="L169" s="406"/>
      <c r="M169" s="407"/>
      <c r="N169" s="407"/>
      <c r="O169" s="408"/>
      <c r="P169" s="481" t="s">
        <v>44</v>
      </c>
      <c r="Q169" s="482"/>
      <c r="R169" s="48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462"/>
      <c r="AY169" s="463"/>
      <c r="AZ169" s="464"/>
      <c r="BA169" s="465"/>
      <c r="BB169" s="415"/>
      <c r="BC169" s="407"/>
      <c r="BD169" s="407"/>
      <c r="BE169" s="407"/>
      <c r="BF169" s="408"/>
    </row>
    <row r="170" spans="2:58" ht="20.25" customHeight="1" x14ac:dyDescent="0.45">
      <c r="B170" s="480"/>
      <c r="C170" s="378"/>
      <c r="D170" s="379"/>
      <c r="E170" s="380"/>
      <c r="F170" s="85"/>
      <c r="G170" s="393"/>
      <c r="H170" s="397"/>
      <c r="I170" s="398"/>
      <c r="J170" s="398"/>
      <c r="K170" s="399"/>
      <c r="L170" s="362"/>
      <c r="M170" s="363"/>
      <c r="N170" s="363"/>
      <c r="O170" s="364"/>
      <c r="P170" s="466" t="s">
        <v>14</v>
      </c>
      <c r="Q170" s="467"/>
      <c r="R170" s="468"/>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69">
        <f>IF($BB$3="４週",SUM(S170:AT170),IF($BB$3="暦月",SUM(S170:AW170),""))</f>
        <v>0</v>
      </c>
      <c r="AY170" s="470"/>
      <c r="AZ170" s="471">
        <f>IF($BB$3="４週",AX170/4,IF($BB$3="暦月",'通所リハ（100名）'!AX170/('通所リハ（100名）'!$BB$8/7),""))</f>
        <v>0</v>
      </c>
      <c r="BA170" s="472"/>
      <c r="BB170" s="416"/>
      <c r="BC170" s="363"/>
      <c r="BD170" s="363"/>
      <c r="BE170" s="363"/>
      <c r="BF170" s="364"/>
    </row>
    <row r="171" spans="2:58" ht="20.25" customHeight="1" x14ac:dyDescent="0.45">
      <c r="B171" s="480"/>
      <c r="C171" s="381"/>
      <c r="D171" s="382"/>
      <c r="E171" s="383"/>
      <c r="F171" s="113">
        <f>C169</f>
        <v>0</v>
      </c>
      <c r="G171" s="404"/>
      <c r="H171" s="397"/>
      <c r="I171" s="398"/>
      <c r="J171" s="398"/>
      <c r="K171" s="399"/>
      <c r="L171" s="409"/>
      <c r="M171" s="410"/>
      <c r="N171" s="410"/>
      <c r="O171" s="411"/>
      <c r="P171" s="473" t="s">
        <v>45</v>
      </c>
      <c r="Q171" s="474"/>
      <c r="R171" s="475"/>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76">
        <f>IF($BB$3="４週",SUM(S171:AT171),IF($BB$3="暦月",SUM(S171:AW171),""))</f>
        <v>0</v>
      </c>
      <c r="AY171" s="477"/>
      <c r="AZ171" s="478">
        <f>IF($BB$3="４週",AX171/4,IF($BB$3="暦月",'通所リハ（100名）'!AX171/('通所リハ（100名）'!$BB$8/7),""))</f>
        <v>0</v>
      </c>
      <c r="BA171" s="479"/>
      <c r="BB171" s="417"/>
      <c r="BC171" s="410"/>
      <c r="BD171" s="410"/>
      <c r="BE171" s="410"/>
      <c r="BF171" s="411"/>
    </row>
    <row r="172" spans="2:58" ht="20.25" customHeight="1" x14ac:dyDescent="0.45">
      <c r="B172" s="480">
        <f>B169+1</f>
        <v>51</v>
      </c>
      <c r="C172" s="375"/>
      <c r="D172" s="376"/>
      <c r="E172" s="377"/>
      <c r="F172" s="110"/>
      <c r="G172" s="403"/>
      <c r="H172" s="405"/>
      <c r="I172" s="398"/>
      <c r="J172" s="398"/>
      <c r="K172" s="399"/>
      <c r="L172" s="406"/>
      <c r="M172" s="407"/>
      <c r="N172" s="407"/>
      <c r="O172" s="408"/>
      <c r="P172" s="481" t="s">
        <v>44</v>
      </c>
      <c r="Q172" s="482"/>
      <c r="R172" s="48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462"/>
      <c r="AY172" s="463"/>
      <c r="AZ172" s="464"/>
      <c r="BA172" s="465"/>
      <c r="BB172" s="415"/>
      <c r="BC172" s="407"/>
      <c r="BD172" s="407"/>
      <c r="BE172" s="407"/>
      <c r="BF172" s="408"/>
    </row>
    <row r="173" spans="2:58" ht="20.25" customHeight="1" x14ac:dyDescent="0.45">
      <c r="B173" s="480"/>
      <c r="C173" s="378"/>
      <c r="D173" s="379"/>
      <c r="E173" s="380"/>
      <c r="F173" s="85"/>
      <c r="G173" s="393"/>
      <c r="H173" s="397"/>
      <c r="I173" s="398"/>
      <c r="J173" s="398"/>
      <c r="K173" s="399"/>
      <c r="L173" s="362"/>
      <c r="M173" s="363"/>
      <c r="N173" s="363"/>
      <c r="O173" s="364"/>
      <c r="P173" s="466" t="s">
        <v>14</v>
      </c>
      <c r="Q173" s="467"/>
      <c r="R173" s="468"/>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69">
        <f>IF($BB$3="４週",SUM(S173:AT173),IF($BB$3="暦月",SUM(S173:AW173),""))</f>
        <v>0</v>
      </c>
      <c r="AY173" s="470"/>
      <c r="AZ173" s="471">
        <f>IF($BB$3="４週",AX173/4,IF($BB$3="暦月",'通所リハ（100名）'!AX173/('通所リハ（100名）'!$BB$8/7),""))</f>
        <v>0</v>
      </c>
      <c r="BA173" s="472"/>
      <c r="BB173" s="416"/>
      <c r="BC173" s="363"/>
      <c r="BD173" s="363"/>
      <c r="BE173" s="363"/>
      <c r="BF173" s="364"/>
    </row>
    <row r="174" spans="2:58" ht="20.25" customHeight="1" x14ac:dyDescent="0.45">
      <c r="B174" s="480"/>
      <c r="C174" s="381"/>
      <c r="D174" s="382"/>
      <c r="E174" s="383"/>
      <c r="F174" s="113">
        <f>C172</f>
        <v>0</v>
      </c>
      <c r="G174" s="404"/>
      <c r="H174" s="397"/>
      <c r="I174" s="398"/>
      <c r="J174" s="398"/>
      <c r="K174" s="399"/>
      <c r="L174" s="409"/>
      <c r="M174" s="410"/>
      <c r="N174" s="410"/>
      <c r="O174" s="411"/>
      <c r="P174" s="473" t="s">
        <v>45</v>
      </c>
      <c r="Q174" s="474"/>
      <c r="R174" s="475"/>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76">
        <f>IF($BB$3="４週",SUM(S174:AT174),IF($BB$3="暦月",SUM(S174:AW174),""))</f>
        <v>0</v>
      </c>
      <c r="AY174" s="477"/>
      <c r="AZ174" s="478">
        <f>IF($BB$3="４週",AX174/4,IF($BB$3="暦月",'通所リハ（100名）'!AX174/('通所リハ（100名）'!$BB$8/7),""))</f>
        <v>0</v>
      </c>
      <c r="BA174" s="479"/>
      <c r="BB174" s="417"/>
      <c r="BC174" s="410"/>
      <c r="BD174" s="410"/>
      <c r="BE174" s="410"/>
      <c r="BF174" s="411"/>
    </row>
    <row r="175" spans="2:58" ht="20.25" customHeight="1" x14ac:dyDescent="0.45">
      <c r="B175" s="480">
        <f>B172+1</f>
        <v>52</v>
      </c>
      <c r="C175" s="375"/>
      <c r="D175" s="376"/>
      <c r="E175" s="377"/>
      <c r="F175" s="110"/>
      <c r="G175" s="403"/>
      <c r="H175" s="405"/>
      <c r="I175" s="398"/>
      <c r="J175" s="398"/>
      <c r="K175" s="399"/>
      <c r="L175" s="406"/>
      <c r="M175" s="407"/>
      <c r="N175" s="407"/>
      <c r="O175" s="408"/>
      <c r="P175" s="481" t="s">
        <v>44</v>
      </c>
      <c r="Q175" s="482"/>
      <c r="R175" s="48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462"/>
      <c r="AY175" s="463"/>
      <c r="AZ175" s="464"/>
      <c r="BA175" s="465"/>
      <c r="BB175" s="415"/>
      <c r="BC175" s="407"/>
      <c r="BD175" s="407"/>
      <c r="BE175" s="407"/>
      <c r="BF175" s="408"/>
    </row>
    <row r="176" spans="2:58" ht="20.25" customHeight="1" x14ac:dyDescent="0.45">
      <c r="B176" s="480"/>
      <c r="C176" s="378"/>
      <c r="D176" s="379"/>
      <c r="E176" s="380"/>
      <c r="F176" s="85"/>
      <c r="G176" s="393"/>
      <c r="H176" s="397"/>
      <c r="I176" s="398"/>
      <c r="J176" s="398"/>
      <c r="K176" s="399"/>
      <c r="L176" s="362"/>
      <c r="M176" s="363"/>
      <c r="N176" s="363"/>
      <c r="O176" s="364"/>
      <c r="P176" s="466" t="s">
        <v>14</v>
      </c>
      <c r="Q176" s="467"/>
      <c r="R176" s="468"/>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69">
        <f>IF($BB$3="４週",SUM(S176:AT176),IF($BB$3="暦月",SUM(S176:AW176),""))</f>
        <v>0</v>
      </c>
      <c r="AY176" s="470"/>
      <c r="AZ176" s="471">
        <f>IF($BB$3="４週",AX176/4,IF($BB$3="暦月",'通所リハ（100名）'!AX176/('通所リハ（100名）'!$BB$8/7),""))</f>
        <v>0</v>
      </c>
      <c r="BA176" s="472"/>
      <c r="BB176" s="416"/>
      <c r="BC176" s="363"/>
      <c r="BD176" s="363"/>
      <c r="BE176" s="363"/>
      <c r="BF176" s="364"/>
    </row>
    <row r="177" spans="2:58" ht="20.25" customHeight="1" x14ac:dyDescent="0.45">
      <c r="B177" s="480"/>
      <c r="C177" s="381"/>
      <c r="D177" s="382"/>
      <c r="E177" s="383"/>
      <c r="F177" s="113">
        <f>C175</f>
        <v>0</v>
      </c>
      <c r="G177" s="404"/>
      <c r="H177" s="397"/>
      <c r="I177" s="398"/>
      <c r="J177" s="398"/>
      <c r="K177" s="399"/>
      <c r="L177" s="409"/>
      <c r="M177" s="410"/>
      <c r="N177" s="410"/>
      <c r="O177" s="411"/>
      <c r="P177" s="473" t="s">
        <v>45</v>
      </c>
      <c r="Q177" s="474"/>
      <c r="R177" s="475"/>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76">
        <f>IF($BB$3="４週",SUM(S177:AT177),IF($BB$3="暦月",SUM(S177:AW177),""))</f>
        <v>0</v>
      </c>
      <c r="AY177" s="477"/>
      <c r="AZ177" s="478">
        <f>IF($BB$3="４週",AX177/4,IF($BB$3="暦月",'通所リハ（100名）'!AX177/('通所リハ（100名）'!$BB$8/7),""))</f>
        <v>0</v>
      </c>
      <c r="BA177" s="479"/>
      <c r="BB177" s="417"/>
      <c r="BC177" s="410"/>
      <c r="BD177" s="410"/>
      <c r="BE177" s="410"/>
      <c r="BF177" s="411"/>
    </row>
    <row r="178" spans="2:58" ht="20.25" customHeight="1" x14ac:dyDescent="0.45">
      <c r="B178" s="480">
        <f>B175+1</f>
        <v>53</v>
      </c>
      <c r="C178" s="375"/>
      <c r="D178" s="376"/>
      <c r="E178" s="377"/>
      <c r="F178" s="110"/>
      <c r="G178" s="403"/>
      <c r="H178" s="405"/>
      <c r="I178" s="398"/>
      <c r="J178" s="398"/>
      <c r="K178" s="399"/>
      <c r="L178" s="406"/>
      <c r="M178" s="407"/>
      <c r="N178" s="407"/>
      <c r="O178" s="408"/>
      <c r="P178" s="481" t="s">
        <v>44</v>
      </c>
      <c r="Q178" s="482"/>
      <c r="R178" s="48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462"/>
      <c r="AY178" s="463"/>
      <c r="AZ178" s="464"/>
      <c r="BA178" s="465"/>
      <c r="BB178" s="415"/>
      <c r="BC178" s="407"/>
      <c r="BD178" s="407"/>
      <c r="BE178" s="407"/>
      <c r="BF178" s="408"/>
    </row>
    <row r="179" spans="2:58" ht="20.25" customHeight="1" x14ac:dyDescent="0.45">
      <c r="B179" s="480"/>
      <c r="C179" s="378"/>
      <c r="D179" s="379"/>
      <c r="E179" s="380"/>
      <c r="F179" s="85"/>
      <c r="G179" s="393"/>
      <c r="H179" s="397"/>
      <c r="I179" s="398"/>
      <c r="J179" s="398"/>
      <c r="K179" s="399"/>
      <c r="L179" s="362"/>
      <c r="M179" s="363"/>
      <c r="N179" s="363"/>
      <c r="O179" s="364"/>
      <c r="P179" s="466" t="s">
        <v>14</v>
      </c>
      <c r="Q179" s="467"/>
      <c r="R179" s="468"/>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69">
        <f>IF($BB$3="４週",SUM(S179:AT179),IF($BB$3="暦月",SUM(S179:AW179),""))</f>
        <v>0</v>
      </c>
      <c r="AY179" s="470"/>
      <c r="AZ179" s="471">
        <f>IF($BB$3="４週",AX179/4,IF($BB$3="暦月",'通所リハ（100名）'!AX179/('通所リハ（100名）'!$BB$8/7),""))</f>
        <v>0</v>
      </c>
      <c r="BA179" s="472"/>
      <c r="BB179" s="416"/>
      <c r="BC179" s="363"/>
      <c r="BD179" s="363"/>
      <c r="BE179" s="363"/>
      <c r="BF179" s="364"/>
    </row>
    <row r="180" spans="2:58" ht="20.25" customHeight="1" x14ac:dyDescent="0.45">
      <c r="B180" s="480"/>
      <c r="C180" s="381"/>
      <c r="D180" s="382"/>
      <c r="E180" s="383"/>
      <c r="F180" s="113">
        <f>C178</f>
        <v>0</v>
      </c>
      <c r="G180" s="404"/>
      <c r="H180" s="397"/>
      <c r="I180" s="398"/>
      <c r="J180" s="398"/>
      <c r="K180" s="399"/>
      <c r="L180" s="409"/>
      <c r="M180" s="410"/>
      <c r="N180" s="410"/>
      <c r="O180" s="411"/>
      <c r="P180" s="473" t="s">
        <v>45</v>
      </c>
      <c r="Q180" s="474"/>
      <c r="R180" s="475"/>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76">
        <f>IF($BB$3="４週",SUM(S180:AT180),IF($BB$3="暦月",SUM(S180:AW180),""))</f>
        <v>0</v>
      </c>
      <c r="AY180" s="477"/>
      <c r="AZ180" s="478">
        <f>IF($BB$3="４週",AX180/4,IF($BB$3="暦月",'通所リハ（100名）'!AX180/('通所リハ（100名）'!$BB$8/7),""))</f>
        <v>0</v>
      </c>
      <c r="BA180" s="479"/>
      <c r="BB180" s="417"/>
      <c r="BC180" s="410"/>
      <c r="BD180" s="410"/>
      <c r="BE180" s="410"/>
      <c r="BF180" s="411"/>
    </row>
    <row r="181" spans="2:58" ht="20.25" customHeight="1" x14ac:dyDescent="0.45">
      <c r="B181" s="480">
        <f>B178+1</f>
        <v>54</v>
      </c>
      <c r="C181" s="375"/>
      <c r="D181" s="376"/>
      <c r="E181" s="377"/>
      <c r="F181" s="110"/>
      <c r="G181" s="403"/>
      <c r="H181" s="405"/>
      <c r="I181" s="398"/>
      <c r="J181" s="398"/>
      <c r="K181" s="399"/>
      <c r="L181" s="406"/>
      <c r="M181" s="407"/>
      <c r="N181" s="407"/>
      <c r="O181" s="408"/>
      <c r="P181" s="481" t="s">
        <v>44</v>
      </c>
      <c r="Q181" s="482"/>
      <c r="R181" s="48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462"/>
      <c r="AY181" s="463"/>
      <c r="AZ181" s="464"/>
      <c r="BA181" s="465"/>
      <c r="BB181" s="415"/>
      <c r="BC181" s="407"/>
      <c r="BD181" s="407"/>
      <c r="BE181" s="407"/>
      <c r="BF181" s="408"/>
    </row>
    <row r="182" spans="2:58" ht="20.25" customHeight="1" x14ac:dyDescent="0.45">
      <c r="B182" s="480"/>
      <c r="C182" s="378"/>
      <c r="D182" s="379"/>
      <c r="E182" s="380"/>
      <c r="F182" s="85"/>
      <c r="G182" s="393"/>
      <c r="H182" s="397"/>
      <c r="I182" s="398"/>
      <c r="J182" s="398"/>
      <c r="K182" s="399"/>
      <c r="L182" s="362"/>
      <c r="M182" s="363"/>
      <c r="N182" s="363"/>
      <c r="O182" s="364"/>
      <c r="P182" s="466" t="s">
        <v>14</v>
      </c>
      <c r="Q182" s="467"/>
      <c r="R182" s="468"/>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69">
        <f>IF($BB$3="４週",SUM(S182:AT182),IF($BB$3="暦月",SUM(S182:AW182),""))</f>
        <v>0</v>
      </c>
      <c r="AY182" s="470"/>
      <c r="AZ182" s="471">
        <f>IF($BB$3="４週",AX182/4,IF($BB$3="暦月",'通所リハ（100名）'!AX182/('通所リハ（100名）'!$BB$8/7),""))</f>
        <v>0</v>
      </c>
      <c r="BA182" s="472"/>
      <c r="BB182" s="416"/>
      <c r="BC182" s="363"/>
      <c r="BD182" s="363"/>
      <c r="BE182" s="363"/>
      <c r="BF182" s="364"/>
    </row>
    <row r="183" spans="2:58" ht="20.25" customHeight="1" x14ac:dyDescent="0.45">
      <c r="B183" s="480"/>
      <c r="C183" s="381"/>
      <c r="D183" s="382"/>
      <c r="E183" s="383"/>
      <c r="F183" s="113">
        <f>C181</f>
        <v>0</v>
      </c>
      <c r="G183" s="404"/>
      <c r="H183" s="397"/>
      <c r="I183" s="398"/>
      <c r="J183" s="398"/>
      <c r="K183" s="399"/>
      <c r="L183" s="409"/>
      <c r="M183" s="410"/>
      <c r="N183" s="410"/>
      <c r="O183" s="411"/>
      <c r="P183" s="473" t="s">
        <v>45</v>
      </c>
      <c r="Q183" s="474"/>
      <c r="R183" s="475"/>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76">
        <f>IF($BB$3="４週",SUM(S183:AT183),IF($BB$3="暦月",SUM(S183:AW183),""))</f>
        <v>0</v>
      </c>
      <c r="AY183" s="477"/>
      <c r="AZ183" s="478">
        <f>IF($BB$3="４週",AX183/4,IF($BB$3="暦月",'通所リハ（100名）'!AX183/('通所リハ（100名）'!$BB$8/7),""))</f>
        <v>0</v>
      </c>
      <c r="BA183" s="479"/>
      <c r="BB183" s="417"/>
      <c r="BC183" s="410"/>
      <c r="BD183" s="410"/>
      <c r="BE183" s="410"/>
      <c r="BF183" s="411"/>
    </row>
    <row r="184" spans="2:58" ht="20.25" customHeight="1" x14ac:dyDescent="0.45">
      <c r="B184" s="480">
        <f>B181+1</f>
        <v>55</v>
      </c>
      <c r="C184" s="375"/>
      <c r="D184" s="376"/>
      <c r="E184" s="377"/>
      <c r="F184" s="110"/>
      <c r="G184" s="403"/>
      <c r="H184" s="405"/>
      <c r="I184" s="398"/>
      <c r="J184" s="398"/>
      <c r="K184" s="399"/>
      <c r="L184" s="406"/>
      <c r="M184" s="407"/>
      <c r="N184" s="407"/>
      <c r="O184" s="408"/>
      <c r="P184" s="481" t="s">
        <v>44</v>
      </c>
      <c r="Q184" s="482"/>
      <c r="R184" s="48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462"/>
      <c r="AY184" s="463"/>
      <c r="AZ184" s="464"/>
      <c r="BA184" s="465"/>
      <c r="BB184" s="415"/>
      <c r="BC184" s="407"/>
      <c r="BD184" s="407"/>
      <c r="BE184" s="407"/>
      <c r="BF184" s="408"/>
    </row>
    <row r="185" spans="2:58" ht="20.25" customHeight="1" x14ac:dyDescent="0.45">
      <c r="B185" s="480"/>
      <c r="C185" s="378"/>
      <c r="D185" s="379"/>
      <c r="E185" s="380"/>
      <c r="F185" s="85"/>
      <c r="G185" s="393"/>
      <c r="H185" s="397"/>
      <c r="I185" s="398"/>
      <c r="J185" s="398"/>
      <c r="K185" s="399"/>
      <c r="L185" s="362"/>
      <c r="M185" s="363"/>
      <c r="N185" s="363"/>
      <c r="O185" s="364"/>
      <c r="P185" s="466" t="s">
        <v>14</v>
      </c>
      <c r="Q185" s="467"/>
      <c r="R185" s="468"/>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69">
        <f>IF($BB$3="４週",SUM(S185:AT185),IF($BB$3="暦月",SUM(S185:AW185),""))</f>
        <v>0</v>
      </c>
      <c r="AY185" s="470"/>
      <c r="AZ185" s="471">
        <f>IF($BB$3="４週",AX185/4,IF($BB$3="暦月",'通所リハ（100名）'!AX185/('通所リハ（100名）'!$BB$8/7),""))</f>
        <v>0</v>
      </c>
      <c r="BA185" s="472"/>
      <c r="BB185" s="416"/>
      <c r="BC185" s="363"/>
      <c r="BD185" s="363"/>
      <c r="BE185" s="363"/>
      <c r="BF185" s="364"/>
    </row>
    <row r="186" spans="2:58" ht="20.25" customHeight="1" x14ac:dyDescent="0.45">
      <c r="B186" s="480"/>
      <c r="C186" s="381"/>
      <c r="D186" s="382"/>
      <c r="E186" s="383"/>
      <c r="F186" s="113">
        <f>C184</f>
        <v>0</v>
      </c>
      <c r="G186" s="404"/>
      <c r="H186" s="397"/>
      <c r="I186" s="398"/>
      <c r="J186" s="398"/>
      <c r="K186" s="399"/>
      <c r="L186" s="409"/>
      <c r="M186" s="410"/>
      <c r="N186" s="410"/>
      <c r="O186" s="411"/>
      <c r="P186" s="473" t="s">
        <v>45</v>
      </c>
      <c r="Q186" s="474"/>
      <c r="R186" s="475"/>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76">
        <f>IF($BB$3="４週",SUM(S186:AT186),IF($BB$3="暦月",SUM(S186:AW186),""))</f>
        <v>0</v>
      </c>
      <c r="AY186" s="477"/>
      <c r="AZ186" s="478">
        <f>IF($BB$3="４週",AX186/4,IF($BB$3="暦月",'通所リハ（100名）'!AX186/('通所リハ（100名）'!$BB$8/7),""))</f>
        <v>0</v>
      </c>
      <c r="BA186" s="479"/>
      <c r="BB186" s="417"/>
      <c r="BC186" s="410"/>
      <c r="BD186" s="410"/>
      <c r="BE186" s="410"/>
      <c r="BF186" s="411"/>
    </row>
    <row r="187" spans="2:58" ht="20.25" customHeight="1" x14ac:dyDescent="0.45">
      <c r="B187" s="480">
        <f>B184+1</f>
        <v>56</v>
      </c>
      <c r="C187" s="375"/>
      <c r="D187" s="376"/>
      <c r="E187" s="377"/>
      <c r="F187" s="110"/>
      <c r="G187" s="403"/>
      <c r="H187" s="405"/>
      <c r="I187" s="398"/>
      <c r="J187" s="398"/>
      <c r="K187" s="399"/>
      <c r="L187" s="406"/>
      <c r="M187" s="407"/>
      <c r="N187" s="407"/>
      <c r="O187" s="408"/>
      <c r="P187" s="481" t="s">
        <v>44</v>
      </c>
      <c r="Q187" s="482"/>
      <c r="R187" s="48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462"/>
      <c r="AY187" s="463"/>
      <c r="AZ187" s="464"/>
      <c r="BA187" s="465"/>
      <c r="BB187" s="415"/>
      <c r="BC187" s="407"/>
      <c r="BD187" s="407"/>
      <c r="BE187" s="407"/>
      <c r="BF187" s="408"/>
    </row>
    <row r="188" spans="2:58" ht="20.25" customHeight="1" x14ac:dyDescent="0.45">
      <c r="B188" s="480"/>
      <c r="C188" s="378"/>
      <c r="D188" s="379"/>
      <c r="E188" s="380"/>
      <c r="F188" s="85"/>
      <c r="G188" s="393"/>
      <c r="H188" s="397"/>
      <c r="I188" s="398"/>
      <c r="J188" s="398"/>
      <c r="K188" s="399"/>
      <c r="L188" s="362"/>
      <c r="M188" s="363"/>
      <c r="N188" s="363"/>
      <c r="O188" s="364"/>
      <c r="P188" s="466" t="s">
        <v>14</v>
      </c>
      <c r="Q188" s="467"/>
      <c r="R188" s="468"/>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69">
        <f>IF($BB$3="４週",SUM(S188:AT188),IF($BB$3="暦月",SUM(S188:AW188),""))</f>
        <v>0</v>
      </c>
      <c r="AY188" s="470"/>
      <c r="AZ188" s="471">
        <f>IF($BB$3="４週",AX188/4,IF($BB$3="暦月",'通所リハ（100名）'!AX188/('通所リハ（100名）'!$BB$8/7),""))</f>
        <v>0</v>
      </c>
      <c r="BA188" s="472"/>
      <c r="BB188" s="416"/>
      <c r="BC188" s="363"/>
      <c r="BD188" s="363"/>
      <c r="BE188" s="363"/>
      <c r="BF188" s="364"/>
    </row>
    <row r="189" spans="2:58" ht="20.25" customHeight="1" x14ac:dyDescent="0.45">
      <c r="B189" s="480"/>
      <c r="C189" s="381"/>
      <c r="D189" s="382"/>
      <c r="E189" s="383"/>
      <c r="F189" s="113">
        <f>C187</f>
        <v>0</v>
      </c>
      <c r="G189" s="404"/>
      <c r="H189" s="397"/>
      <c r="I189" s="398"/>
      <c r="J189" s="398"/>
      <c r="K189" s="399"/>
      <c r="L189" s="409"/>
      <c r="M189" s="410"/>
      <c r="N189" s="410"/>
      <c r="O189" s="411"/>
      <c r="P189" s="473" t="s">
        <v>45</v>
      </c>
      <c r="Q189" s="474"/>
      <c r="R189" s="475"/>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76">
        <f>IF($BB$3="４週",SUM(S189:AT189),IF($BB$3="暦月",SUM(S189:AW189),""))</f>
        <v>0</v>
      </c>
      <c r="AY189" s="477"/>
      <c r="AZ189" s="478">
        <f>IF($BB$3="４週",AX189/4,IF($BB$3="暦月",'通所リハ（100名）'!AX189/('通所リハ（100名）'!$BB$8/7),""))</f>
        <v>0</v>
      </c>
      <c r="BA189" s="479"/>
      <c r="BB189" s="417"/>
      <c r="BC189" s="410"/>
      <c r="BD189" s="410"/>
      <c r="BE189" s="410"/>
      <c r="BF189" s="411"/>
    </row>
    <row r="190" spans="2:58" ht="20.25" customHeight="1" x14ac:dyDescent="0.45">
      <c r="B190" s="480">
        <f>B187+1</f>
        <v>57</v>
      </c>
      <c r="C190" s="375"/>
      <c r="D190" s="376"/>
      <c r="E190" s="377"/>
      <c r="F190" s="110"/>
      <c r="G190" s="403"/>
      <c r="H190" s="405"/>
      <c r="I190" s="398"/>
      <c r="J190" s="398"/>
      <c r="K190" s="399"/>
      <c r="L190" s="406"/>
      <c r="M190" s="407"/>
      <c r="N190" s="407"/>
      <c r="O190" s="408"/>
      <c r="P190" s="481" t="s">
        <v>44</v>
      </c>
      <c r="Q190" s="482"/>
      <c r="R190" s="48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462"/>
      <c r="AY190" s="463"/>
      <c r="AZ190" s="464"/>
      <c r="BA190" s="465"/>
      <c r="BB190" s="415"/>
      <c r="BC190" s="407"/>
      <c r="BD190" s="407"/>
      <c r="BE190" s="407"/>
      <c r="BF190" s="408"/>
    </row>
    <row r="191" spans="2:58" ht="20.25" customHeight="1" x14ac:dyDescent="0.45">
      <c r="B191" s="480"/>
      <c r="C191" s="378"/>
      <c r="D191" s="379"/>
      <c r="E191" s="380"/>
      <c r="F191" s="85"/>
      <c r="G191" s="393"/>
      <c r="H191" s="397"/>
      <c r="I191" s="398"/>
      <c r="J191" s="398"/>
      <c r="K191" s="399"/>
      <c r="L191" s="362"/>
      <c r="M191" s="363"/>
      <c r="N191" s="363"/>
      <c r="O191" s="364"/>
      <c r="P191" s="466" t="s">
        <v>14</v>
      </c>
      <c r="Q191" s="467"/>
      <c r="R191" s="468"/>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69">
        <f>IF($BB$3="４週",SUM(S191:AT191),IF($BB$3="暦月",SUM(S191:AW191),""))</f>
        <v>0</v>
      </c>
      <c r="AY191" s="470"/>
      <c r="AZ191" s="471">
        <f>IF($BB$3="４週",AX191/4,IF($BB$3="暦月",'通所リハ（100名）'!AX191/('通所リハ（100名）'!$BB$8/7),""))</f>
        <v>0</v>
      </c>
      <c r="BA191" s="472"/>
      <c r="BB191" s="416"/>
      <c r="BC191" s="363"/>
      <c r="BD191" s="363"/>
      <c r="BE191" s="363"/>
      <c r="BF191" s="364"/>
    </row>
    <row r="192" spans="2:58" ht="20.25" customHeight="1" x14ac:dyDescent="0.45">
      <c r="B192" s="480"/>
      <c r="C192" s="381"/>
      <c r="D192" s="382"/>
      <c r="E192" s="383"/>
      <c r="F192" s="113">
        <f>C190</f>
        <v>0</v>
      </c>
      <c r="G192" s="404"/>
      <c r="H192" s="397"/>
      <c r="I192" s="398"/>
      <c r="J192" s="398"/>
      <c r="K192" s="399"/>
      <c r="L192" s="409"/>
      <c r="M192" s="410"/>
      <c r="N192" s="410"/>
      <c r="O192" s="411"/>
      <c r="P192" s="473" t="s">
        <v>45</v>
      </c>
      <c r="Q192" s="474"/>
      <c r="R192" s="475"/>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76">
        <f>IF($BB$3="４週",SUM(S192:AT192),IF($BB$3="暦月",SUM(S192:AW192),""))</f>
        <v>0</v>
      </c>
      <c r="AY192" s="477"/>
      <c r="AZ192" s="478">
        <f>IF($BB$3="４週",AX192/4,IF($BB$3="暦月",'通所リハ（100名）'!AX192/('通所リハ（100名）'!$BB$8/7),""))</f>
        <v>0</v>
      </c>
      <c r="BA192" s="479"/>
      <c r="BB192" s="417"/>
      <c r="BC192" s="410"/>
      <c r="BD192" s="410"/>
      <c r="BE192" s="410"/>
      <c r="BF192" s="411"/>
    </row>
    <row r="193" spans="2:58" ht="20.25" customHeight="1" x14ac:dyDescent="0.45">
      <c r="B193" s="480">
        <f>B190+1</f>
        <v>58</v>
      </c>
      <c r="C193" s="375"/>
      <c r="D193" s="376"/>
      <c r="E193" s="377"/>
      <c r="F193" s="110"/>
      <c r="G193" s="403"/>
      <c r="H193" s="405"/>
      <c r="I193" s="398"/>
      <c r="J193" s="398"/>
      <c r="K193" s="399"/>
      <c r="L193" s="406"/>
      <c r="M193" s="407"/>
      <c r="N193" s="407"/>
      <c r="O193" s="408"/>
      <c r="P193" s="481" t="s">
        <v>44</v>
      </c>
      <c r="Q193" s="482"/>
      <c r="R193" s="48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462"/>
      <c r="AY193" s="463"/>
      <c r="AZ193" s="464"/>
      <c r="BA193" s="465"/>
      <c r="BB193" s="415"/>
      <c r="BC193" s="407"/>
      <c r="BD193" s="407"/>
      <c r="BE193" s="407"/>
      <c r="BF193" s="408"/>
    </row>
    <row r="194" spans="2:58" ht="20.25" customHeight="1" x14ac:dyDescent="0.45">
      <c r="B194" s="480"/>
      <c r="C194" s="378"/>
      <c r="D194" s="379"/>
      <c r="E194" s="380"/>
      <c r="F194" s="85"/>
      <c r="G194" s="393"/>
      <c r="H194" s="397"/>
      <c r="I194" s="398"/>
      <c r="J194" s="398"/>
      <c r="K194" s="399"/>
      <c r="L194" s="362"/>
      <c r="M194" s="363"/>
      <c r="N194" s="363"/>
      <c r="O194" s="364"/>
      <c r="P194" s="466" t="s">
        <v>14</v>
      </c>
      <c r="Q194" s="467"/>
      <c r="R194" s="468"/>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69">
        <f>IF($BB$3="４週",SUM(S194:AT194),IF($BB$3="暦月",SUM(S194:AW194),""))</f>
        <v>0</v>
      </c>
      <c r="AY194" s="470"/>
      <c r="AZ194" s="471">
        <f>IF($BB$3="４週",AX194/4,IF($BB$3="暦月",'通所リハ（100名）'!AX194/('通所リハ（100名）'!$BB$8/7),""))</f>
        <v>0</v>
      </c>
      <c r="BA194" s="472"/>
      <c r="BB194" s="416"/>
      <c r="BC194" s="363"/>
      <c r="BD194" s="363"/>
      <c r="BE194" s="363"/>
      <c r="BF194" s="364"/>
    </row>
    <row r="195" spans="2:58" ht="20.25" customHeight="1" x14ac:dyDescent="0.45">
      <c r="B195" s="480"/>
      <c r="C195" s="381"/>
      <c r="D195" s="382"/>
      <c r="E195" s="383"/>
      <c r="F195" s="113">
        <f>C193</f>
        <v>0</v>
      </c>
      <c r="G195" s="404"/>
      <c r="H195" s="397"/>
      <c r="I195" s="398"/>
      <c r="J195" s="398"/>
      <c r="K195" s="399"/>
      <c r="L195" s="409"/>
      <c r="M195" s="410"/>
      <c r="N195" s="410"/>
      <c r="O195" s="411"/>
      <c r="P195" s="473" t="s">
        <v>45</v>
      </c>
      <c r="Q195" s="474"/>
      <c r="R195" s="475"/>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76">
        <f>IF($BB$3="４週",SUM(S195:AT195),IF($BB$3="暦月",SUM(S195:AW195),""))</f>
        <v>0</v>
      </c>
      <c r="AY195" s="477"/>
      <c r="AZ195" s="478">
        <f>IF($BB$3="４週",AX195/4,IF($BB$3="暦月",'通所リハ（100名）'!AX195/('通所リハ（100名）'!$BB$8/7),""))</f>
        <v>0</v>
      </c>
      <c r="BA195" s="479"/>
      <c r="BB195" s="417"/>
      <c r="BC195" s="410"/>
      <c r="BD195" s="410"/>
      <c r="BE195" s="410"/>
      <c r="BF195" s="411"/>
    </row>
    <row r="196" spans="2:58" ht="20.25" customHeight="1" x14ac:dyDescent="0.45">
      <c r="B196" s="480">
        <f>B193+1</f>
        <v>59</v>
      </c>
      <c r="C196" s="375"/>
      <c r="D196" s="376"/>
      <c r="E196" s="377"/>
      <c r="F196" s="110"/>
      <c r="G196" s="403"/>
      <c r="H196" s="405"/>
      <c r="I196" s="398"/>
      <c r="J196" s="398"/>
      <c r="K196" s="399"/>
      <c r="L196" s="406"/>
      <c r="M196" s="407"/>
      <c r="N196" s="407"/>
      <c r="O196" s="408"/>
      <c r="P196" s="481" t="s">
        <v>44</v>
      </c>
      <c r="Q196" s="482"/>
      <c r="R196" s="48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462"/>
      <c r="AY196" s="463"/>
      <c r="AZ196" s="464"/>
      <c r="BA196" s="465"/>
      <c r="BB196" s="415"/>
      <c r="BC196" s="407"/>
      <c r="BD196" s="407"/>
      <c r="BE196" s="407"/>
      <c r="BF196" s="408"/>
    </row>
    <row r="197" spans="2:58" ht="20.25" customHeight="1" x14ac:dyDescent="0.45">
      <c r="B197" s="480"/>
      <c r="C197" s="378"/>
      <c r="D197" s="379"/>
      <c r="E197" s="380"/>
      <c r="F197" s="85"/>
      <c r="G197" s="393"/>
      <c r="H197" s="397"/>
      <c r="I197" s="398"/>
      <c r="J197" s="398"/>
      <c r="K197" s="399"/>
      <c r="L197" s="362"/>
      <c r="M197" s="363"/>
      <c r="N197" s="363"/>
      <c r="O197" s="364"/>
      <c r="P197" s="466" t="s">
        <v>14</v>
      </c>
      <c r="Q197" s="467"/>
      <c r="R197" s="468"/>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69">
        <f>IF($BB$3="４週",SUM(S197:AT197),IF($BB$3="暦月",SUM(S197:AW197),""))</f>
        <v>0</v>
      </c>
      <c r="AY197" s="470"/>
      <c r="AZ197" s="471">
        <f>IF($BB$3="４週",AX197/4,IF($BB$3="暦月",'通所リハ（100名）'!AX197/('通所リハ（100名）'!$BB$8/7),""))</f>
        <v>0</v>
      </c>
      <c r="BA197" s="472"/>
      <c r="BB197" s="416"/>
      <c r="BC197" s="363"/>
      <c r="BD197" s="363"/>
      <c r="BE197" s="363"/>
      <c r="BF197" s="364"/>
    </row>
    <row r="198" spans="2:58" ht="20.25" customHeight="1" x14ac:dyDescent="0.45">
      <c r="B198" s="480"/>
      <c r="C198" s="381"/>
      <c r="D198" s="382"/>
      <c r="E198" s="383"/>
      <c r="F198" s="113">
        <f>C196</f>
        <v>0</v>
      </c>
      <c r="G198" s="404"/>
      <c r="H198" s="397"/>
      <c r="I198" s="398"/>
      <c r="J198" s="398"/>
      <c r="K198" s="399"/>
      <c r="L198" s="409"/>
      <c r="M198" s="410"/>
      <c r="N198" s="410"/>
      <c r="O198" s="411"/>
      <c r="P198" s="473" t="s">
        <v>45</v>
      </c>
      <c r="Q198" s="474"/>
      <c r="R198" s="475"/>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76">
        <f>IF($BB$3="４週",SUM(S198:AT198),IF($BB$3="暦月",SUM(S198:AW198),""))</f>
        <v>0</v>
      </c>
      <c r="AY198" s="477"/>
      <c r="AZ198" s="478">
        <f>IF($BB$3="４週",AX198/4,IF($BB$3="暦月",'通所リハ（100名）'!AX198/('通所リハ（100名）'!$BB$8/7),""))</f>
        <v>0</v>
      </c>
      <c r="BA198" s="479"/>
      <c r="BB198" s="417"/>
      <c r="BC198" s="410"/>
      <c r="BD198" s="410"/>
      <c r="BE198" s="410"/>
      <c r="BF198" s="411"/>
    </row>
    <row r="199" spans="2:58" ht="20.25" customHeight="1" x14ac:dyDescent="0.45">
      <c r="B199" s="480">
        <f>B196+1</f>
        <v>60</v>
      </c>
      <c r="C199" s="375"/>
      <c r="D199" s="376"/>
      <c r="E199" s="377"/>
      <c r="F199" s="110"/>
      <c r="G199" s="403"/>
      <c r="H199" s="405"/>
      <c r="I199" s="398"/>
      <c r="J199" s="398"/>
      <c r="K199" s="399"/>
      <c r="L199" s="406"/>
      <c r="M199" s="407"/>
      <c r="N199" s="407"/>
      <c r="O199" s="408"/>
      <c r="P199" s="481" t="s">
        <v>44</v>
      </c>
      <c r="Q199" s="482"/>
      <c r="R199" s="48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462"/>
      <c r="AY199" s="463"/>
      <c r="AZ199" s="464"/>
      <c r="BA199" s="465"/>
      <c r="BB199" s="415"/>
      <c r="BC199" s="407"/>
      <c r="BD199" s="407"/>
      <c r="BE199" s="407"/>
      <c r="BF199" s="408"/>
    </row>
    <row r="200" spans="2:58" ht="20.25" customHeight="1" x14ac:dyDescent="0.45">
      <c r="B200" s="480"/>
      <c r="C200" s="378"/>
      <c r="D200" s="379"/>
      <c r="E200" s="380"/>
      <c r="F200" s="85"/>
      <c r="G200" s="393"/>
      <c r="H200" s="397"/>
      <c r="I200" s="398"/>
      <c r="J200" s="398"/>
      <c r="K200" s="399"/>
      <c r="L200" s="362"/>
      <c r="M200" s="363"/>
      <c r="N200" s="363"/>
      <c r="O200" s="364"/>
      <c r="P200" s="466" t="s">
        <v>14</v>
      </c>
      <c r="Q200" s="467"/>
      <c r="R200" s="468"/>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69">
        <f>IF($BB$3="４週",SUM(S200:AT200),IF($BB$3="暦月",SUM(S200:AW200),""))</f>
        <v>0</v>
      </c>
      <c r="AY200" s="470"/>
      <c r="AZ200" s="471">
        <f>IF($BB$3="４週",AX200/4,IF($BB$3="暦月",'通所リハ（100名）'!AX200/('通所リハ（100名）'!$BB$8/7),""))</f>
        <v>0</v>
      </c>
      <c r="BA200" s="472"/>
      <c r="BB200" s="416"/>
      <c r="BC200" s="363"/>
      <c r="BD200" s="363"/>
      <c r="BE200" s="363"/>
      <c r="BF200" s="364"/>
    </row>
    <row r="201" spans="2:58" ht="20.25" customHeight="1" x14ac:dyDescent="0.45">
      <c r="B201" s="480"/>
      <c r="C201" s="381"/>
      <c r="D201" s="382"/>
      <c r="E201" s="383"/>
      <c r="F201" s="113">
        <f>C199</f>
        <v>0</v>
      </c>
      <c r="G201" s="404"/>
      <c r="H201" s="397"/>
      <c r="I201" s="398"/>
      <c r="J201" s="398"/>
      <c r="K201" s="399"/>
      <c r="L201" s="409"/>
      <c r="M201" s="410"/>
      <c r="N201" s="410"/>
      <c r="O201" s="411"/>
      <c r="P201" s="473" t="s">
        <v>45</v>
      </c>
      <c r="Q201" s="474"/>
      <c r="R201" s="475"/>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76">
        <f>IF($BB$3="４週",SUM(S201:AT201),IF($BB$3="暦月",SUM(S201:AW201),""))</f>
        <v>0</v>
      </c>
      <c r="AY201" s="477"/>
      <c r="AZ201" s="478">
        <f>IF($BB$3="４週",AX201/4,IF($BB$3="暦月",'通所リハ（100名）'!AX201/('通所リハ（100名）'!$BB$8/7),""))</f>
        <v>0</v>
      </c>
      <c r="BA201" s="479"/>
      <c r="BB201" s="417"/>
      <c r="BC201" s="410"/>
      <c r="BD201" s="410"/>
      <c r="BE201" s="410"/>
      <c r="BF201" s="411"/>
    </row>
    <row r="202" spans="2:58" ht="20.25" customHeight="1" x14ac:dyDescent="0.45">
      <c r="B202" s="480">
        <f>B199+1</f>
        <v>61</v>
      </c>
      <c r="C202" s="375"/>
      <c r="D202" s="376"/>
      <c r="E202" s="377"/>
      <c r="F202" s="110"/>
      <c r="G202" s="403"/>
      <c r="H202" s="405"/>
      <c r="I202" s="398"/>
      <c r="J202" s="398"/>
      <c r="K202" s="399"/>
      <c r="L202" s="406"/>
      <c r="M202" s="407"/>
      <c r="N202" s="407"/>
      <c r="O202" s="408"/>
      <c r="P202" s="481" t="s">
        <v>44</v>
      </c>
      <c r="Q202" s="482"/>
      <c r="R202" s="48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462"/>
      <c r="AY202" s="463"/>
      <c r="AZ202" s="464"/>
      <c r="BA202" s="465"/>
      <c r="BB202" s="415"/>
      <c r="BC202" s="407"/>
      <c r="BD202" s="407"/>
      <c r="BE202" s="407"/>
      <c r="BF202" s="408"/>
    </row>
    <row r="203" spans="2:58" ht="20.25" customHeight="1" x14ac:dyDescent="0.45">
      <c r="B203" s="480"/>
      <c r="C203" s="378"/>
      <c r="D203" s="379"/>
      <c r="E203" s="380"/>
      <c r="F203" s="85"/>
      <c r="G203" s="393"/>
      <c r="H203" s="397"/>
      <c r="I203" s="398"/>
      <c r="J203" s="398"/>
      <c r="K203" s="399"/>
      <c r="L203" s="362"/>
      <c r="M203" s="363"/>
      <c r="N203" s="363"/>
      <c r="O203" s="364"/>
      <c r="P203" s="466" t="s">
        <v>14</v>
      </c>
      <c r="Q203" s="467"/>
      <c r="R203" s="468"/>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69">
        <f>IF($BB$3="４週",SUM(S203:AT203),IF($BB$3="暦月",SUM(S203:AW203),""))</f>
        <v>0</v>
      </c>
      <c r="AY203" s="470"/>
      <c r="AZ203" s="471">
        <f>IF($BB$3="４週",AX203/4,IF($BB$3="暦月",'通所リハ（100名）'!AX203/('通所リハ（100名）'!$BB$8/7),""))</f>
        <v>0</v>
      </c>
      <c r="BA203" s="472"/>
      <c r="BB203" s="416"/>
      <c r="BC203" s="363"/>
      <c r="BD203" s="363"/>
      <c r="BE203" s="363"/>
      <c r="BF203" s="364"/>
    </row>
    <row r="204" spans="2:58" ht="20.25" customHeight="1" x14ac:dyDescent="0.45">
      <c r="B204" s="480"/>
      <c r="C204" s="381"/>
      <c r="D204" s="382"/>
      <c r="E204" s="383"/>
      <c r="F204" s="113">
        <f>C202</f>
        <v>0</v>
      </c>
      <c r="G204" s="404"/>
      <c r="H204" s="397"/>
      <c r="I204" s="398"/>
      <c r="J204" s="398"/>
      <c r="K204" s="399"/>
      <c r="L204" s="409"/>
      <c r="M204" s="410"/>
      <c r="N204" s="410"/>
      <c r="O204" s="411"/>
      <c r="P204" s="473" t="s">
        <v>45</v>
      </c>
      <c r="Q204" s="474"/>
      <c r="R204" s="475"/>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76">
        <f>IF($BB$3="４週",SUM(S204:AT204),IF($BB$3="暦月",SUM(S204:AW204),""))</f>
        <v>0</v>
      </c>
      <c r="AY204" s="477"/>
      <c r="AZ204" s="478">
        <f>IF($BB$3="４週",AX204/4,IF($BB$3="暦月",'通所リハ（100名）'!AX204/('通所リハ（100名）'!$BB$8/7),""))</f>
        <v>0</v>
      </c>
      <c r="BA204" s="479"/>
      <c r="BB204" s="417"/>
      <c r="BC204" s="410"/>
      <c r="BD204" s="410"/>
      <c r="BE204" s="410"/>
      <c r="BF204" s="411"/>
    </row>
    <row r="205" spans="2:58" ht="20.25" customHeight="1" x14ac:dyDescent="0.45">
      <c r="B205" s="480">
        <f>B202+1</f>
        <v>62</v>
      </c>
      <c r="C205" s="375"/>
      <c r="D205" s="376"/>
      <c r="E205" s="377"/>
      <c r="F205" s="110"/>
      <c r="G205" s="403"/>
      <c r="H205" s="405"/>
      <c r="I205" s="398"/>
      <c r="J205" s="398"/>
      <c r="K205" s="399"/>
      <c r="L205" s="406"/>
      <c r="M205" s="407"/>
      <c r="N205" s="407"/>
      <c r="O205" s="408"/>
      <c r="P205" s="481" t="s">
        <v>44</v>
      </c>
      <c r="Q205" s="482"/>
      <c r="R205" s="48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462"/>
      <c r="AY205" s="463"/>
      <c r="AZ205" s="464"/>
      <c r="BA205" s="465"/>
      <c r="BB205" s="415"/>
      <c r="BC205" s="407"/>
      <c r="BD205" s="407"/>
      <c r="BE205" s="407"/>
      <c r="BF205" s="408"/>
    </row>
    <row r="206" spans="2:58" ht="20.25" customHeight="1" x14ac:dyDescent="0.45">
      <c r="B206" s="480"/>
      <c r="C206" s="378"/>
      <c r="D206" s="379"/>
      <c r="E206" s="380"/>
      <c r="F206" s="85"/>
      <c r="G206" s="393"/>
      <c r="H206" s="397"/>
      <c r="I206" s="398"/>
      <c r="J206" s="398"/>
      <c r="K206" s="399"/>
      <c r="L206" s="362"/>
      <c r="M206" s="363"/>
      <c r="N206" s="363"/>
      <c r="O206" s="364"/>
      <c r="P206" s="466" t="s">
        <v>14</v>
      </c>
      <c r="Q206" s="467"/>
      <c r="R206" s="468"/>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69">
        <f>IF($BB$3="４週",SUM(S206:AT206),IF($BB$3="暦月",SUM(S206:AW206),""))</f>
        <v>0</v>
      </c>
      <c r="AY206" s="470"/>
      <c r="AZ206" s="471">
        <f>IF($BB$3="４週",AX206/4,IF($BB$3="暦月",'通所リハ（100名）'!AX206/('通所リハ（100名）'!$BB$8/7),""))</f>
        <v>0</v>
      </c>
      <c r="BA206" s="472"/>
      <c r="BB206" s="416"/>
      <c r="BC206" s="363"/>
      <c r="BD206" s="363"/>
      <c r="BE206" s="363"/>
      <c r="BF206" s="364"/>
    </row>
    <row r="207" spans="2:58" ht="20.25" customHeight="1" x14ac:dyDescent="0.45">
      <c r="B207" s="480"/>
      <c r="C207" s="381"/>
      <c r="D207" s="382"/>
      <c r="E207" s="383"/>
      <c r="F207" s="113">
        <f>C205</f>
        <v>0</v>
      </c>
      <c r="G207" s="404"/>
      <c r="H207" s="397"/>
      <c r="I207" s="398"/>
      <c r="J207" s="398"/>
      <c r="K207" s="399"/>
      <c r="L207" s="409"/>
      <c r="M207" s="410"/>
      <c r="N207" s="410"/>
      <c r="O207" s="411"/>
      <c r="P207" s="473" t="s">
        <v>45</v>
      </c>
      <c r="Q207" s="474"/>
      <c r="R207" s="475"/>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76">
        <f>IF($BB$3="４週",SUM(S207:AT207),IF($BB$3="暦月",SUM(S207:AW207),""))</f>
        <v>0</v>
      </c>
      <c r="AY207" s="477"/>
      <c r="AZ207" s="478">
        <f>IF($BB$3="４週",AX207/4,IF($BB$3="暦月",'通所リハ（100名）'!AX207/('通所リハ（100名）'!$BB$8/7),""))</f>
        <v>0</v>
      </c>
      <c r="BA207" s="479"/>
      <c r="BB207" s="417"/>
      <c r="BC207" s="410"/>
      <c r="BD207" s="410"/>
      <c r="BE207" s="410"/>
      <c r="BF207" s="411"/>
    </row>
    <row r="208" spans="2:58" ht="20.25" customHeight="1" x14ac:dyDescent="0.45">
      <c r="B208" s="480">
        <f>B205+1</f>
        <v>63</v>
      </c>
      <c r="C208" s="375"/>
      <c r="D208" s="376"/>
      <c r="E208" s="377"/>
      <c r="F208" s="110"/>
      <c r="G208" s="403"/>
      <c r="H208" s="405"/>
      <c r="I208" s="398"/>
      <c r="J208" s="398"/>
      <c r="K208" s="399"/>
      <c r="L208" s="406"/>
      <c r="M208" s="407"/>
      <c r="N208" s="407"/>
      <c r="O208" s="408"/>
      <c r="P208" s="481" t="s">
        <v>44</v>
      </c>
      <c r="Q208" s="482"/>
      <c r="R208" s="48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462"/>
      <c r="AY208" s="463"/>
      <c r="AZ208" s="464"/>
      <c r="BA208" s="465"/>
      <c r="BB208" s="415"/>
      <c r="BC208" s="407"/>
      <c r="BD208" s="407"/>
      <c r="BE208" s="407"/>
      <c r="BF208" s="408"/>
    </row>
    <row r="209" spans="2:58" ht="20.25" customHeight="1" x14ac:dyDescent="0.45">
      <c r="B209" s="480"/>
      <c r="C209" s="378"/>
      <c r="D209" s="379"/>
      <c r="E209" s="380"/>
      <c r="F209" s="85"/>
      <c r="G209" s="393"/>
      <c r="H209" s="397"/>
      <c r="I209" s="398"/>
      <c r="J209" s="398"/>
      <c r="K209" s="399"/>
      <c r="L209" s="362"/>
      <c r="M209" s="363"/>
      <c r="N209" s="363"/>
      <c r="O209" s="364"/>
      <c r="P209" s="466" t="s">
        <v>14</v>
      </c>
      <c r="Q209" s="467"/>
      <c r="R209" s="468"/>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69">
        <f>IF($BB$3="４週",SUM(S209:AT209),IF($BB$3="暦月",SUM(S209:AW209),""))</f>
        <v>0</v>
      </c>
      <c r="AY209" s="470"/>
      <c r="AZ209" s="471">
        <f>IF($BB$3="４週",AX209/4,IF($BB$3="暦月",'通所リハ（100名）'!AX209/('通所リハ（100名）'!$BB$8/7),""))</f>
        <v>0</v>
      </c>
      <c r="BA209" s="472"/>
      <c r="BB209" s="416"/>
      <c r="BC209" s="363"/>
      <c r="BD209" s="363"/>
      <c r="BE209" s="363"/>
      <c r="BF209" s="364"/>
    </row>
    <row r="210" spans="2:58" ht="20.25" customHeight="1" x14ac:dyDescent="0.45">
      <c r="B210" s="480"/>
      <c r="C210" s="381"/>
      <c r="D210" s="382"/>
      <c r="E210" s="383"/>
      <c r="F210" s="113">
        <f>C208</f>
        <v>0</v>
      </c>
      <c r="G210" s="404"/>
      <c r="H210" s="397"/>
      <c r="I210" s="398"/>
      <c r="J210" s="398"/>
      <c r="K210" s="399"/>
      <c r="L210" s="409"/>
      <c r="M210" s="410"/>
      <c r="N210" s="410"/>
      <c r="O210" s="411"/>
      <c r="P210" s="473" t="s">
        <v>45</v>
      </c>
      <c r="Q210" s="474"/>
      <c r="R210" s="475"/>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76">
        <f>IF($BB$3="４週",SUM(S210:AT210),IF($BB$3="暦月",SUM(S210:AW210),""))</f>
        <v>0</v>
      </c>
      <c r="AY210" s="477"/>
      <c r="AZ210" s="478">
        <f>IF($BB$3="４週",AX210/4,IF($BB$3="暦月",'通所リハ（100名）'!AX210/('通所リハ（100名）'!$BB$8/7),""))</f>
        <v>0</v>
      </c>
      <c r="BA210" s="479"/>
      <c r="BB210" s="417"/>
      <c r="BC210" s="410"/>
      <c r="BD210" s="410"/>
      <c r="BE210" s="410"/>
      <c r="BF210" s="411"/>
    </row>
    <row r="211" spans="2:58" ht="20.25" customHeight="1" x14ac:dyDescent="0.45">
      <c r="B211" s="480">
        <f>B208+1</f>
        <v>64</v>
      </c>
      <c r="C211" s="375"/>
      <c r="D211" s="376"/>
      <c r="E211" s="377"/>
      <c r="F211" s="110"/>
      <c r="G211" s="403"/>
      <c r="H211" s="405"/>
      <c r="I211" s="398"/>
      <c r="J211" s="398"/>
      <c r="K211" s="399"/>
      <c r="L211" s="406"/>
      <c r="M211" s="407"/>
      <c r="N211" s="407"/>
      <c r="O211" s="408"/>
      <c r="P211" s="481" t="s">
        <v>44</v>
      </c>
      <c r="Q211" s="482"/>
      <c r="R211" s="48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462"/>
      <c r="AY211" s="463"/>
      <c r="AZ211" s="464"/>
      <c r="BA211" s="465"/>
      <c r="BB211" s="415"/>
      <c r="BC211" s="407"/>
      <c r="BD211" s="407"/>
      <c r="BE211" s="407"/>
      <c r="BF211" s="408"/>
    </row>
    <row r="212" spans="2:58" ht="20.25" customHeight="1" x14ac:dyDescent="0.45">
      <c r="B212" s="480"/>
      <c r="C212" s="378"/>
      <c r="D212" s="379"/>
      <c r="E212" s="380"/>
      <c r="F212" s="85"/>
      <c r="G212" s="393"/>
      <c r="H212" s="397"/>
      <c r="I212" s="398"/>
      <c r="J212" s="398"/>
      <c r="K212" s="399"/>
      <c r="L212" s="362"/>
      <c r="M212" s="363"/>
      <c r="N212" s="363"/>
      <c r="O212" s="364"/>
      <c r="P212" s="466" t="s">
        <v>14</v>
      </c>
      <c r="Q212" s="467"/>
      <c r="R212" s="468"/>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69">
        <f>IF($BB$3="４週",SUM(S212:AT212),IF($BB$3="暦月",SUM(S212:AW212),""))</f>
        <v>0</v>
      </c>
      <c r="AY212" s="470"/>
      <c r="AZ212" s="471">
        <f>IF($BB$3="４週",AX212/4,IF($BB$3="暦月",'通所リハ（100名）'!AX212/('通所リハ（100名）'!$BB$8/7),""))</f>
        <v>0</v>
      </c>
      <c r="BA212" s="472"/>
      <c r="BB212" s="416"/>
      <c r="BC212" s="363"/>
      <c r="BD212" s="363"/>
      <c r="BE212" s="363"/>
      <c r="BF212" s="364"/>
    </row>
    <row r="213" spans="2:58" ht="20.25" customHeight="1" x14ac:dyDescent="0.45">
      <c r="B213" s="480"/>
      <c r="C213" s="381"/>
      <c r="D213" s="382"/>
      <c r="E213" s="383"/>
      <c r="F213" s="113">
        <f>C211</f>
        <v>0</v>
      </c>
      <c r="G213" s="404"/>
      <c r="H213" s="397"/>
      <c r="I213" s="398"/>
      <c r="J213" s="398"/>
      <c r="K213" s="399"/>
      <c r="L213" s="409"/>
      <c r="M213" s="410"/>
      <c r="N213" s="410"/>
      <c r="O213" s="411"/>
      <c r="P213" s="473" t="s">
        <v>45</v>
      </c>
      <c r="Q213" s="474"/>
      <c r="R213" s="475"/>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76">
        <f>IF($BB$3="４週",SUM(S213:AT213),IF($BB$3="暦月",SUM(S213:AW213),""))</f>
        <v>0</v>
      </c>
      <c r="AY213" s="477"/>
      <c r="AZ213" s="478">
        <f>IF($BB$3="４週",AX213/4,IF($BB$3="暦月",'通所リハ（100名）'!AX213/('通所リハ（100名）'!$BB$8/7),""))</f>
        <v>0</v>
      </c>
      <c r="BA213" s="479"/>
      <c r="BB213" s="417"/>
      <c r="BC213" s="410"/>
      <c r="BD213" s="410"/>
      <c r="BE213" s="410"/>
      <c r="BF213" s="411"/>
    </row>
    <row r="214" spans="2:58" ht="20.25" customHeight="1" x14ac:dyDescent="0.45">
      <c r="B214" s="480">
        <f>B211+1</f>
        <v>65</v>
      </c>
      <c r="C214" s="375"/>
      <c r="D214" s="376"/>
      <c r="E214" s="377"/>
      <c r="F214" s="110"/>
      <c r="G214" s="403"/>
      <c r="H214" s="405"/>
      <c r="I214" s="398"/>
      <c r="J214" s="398"/>
      <c r="K214" s="399"/>
      <c r="L214" s="406"/>
      <c r="M214" s="407"/>
      <c r="N214" s="407"/>
      <c r="O214" s="408"/>
      <c r="P214" s="481" t="s">
        <v>44</v>
      </c>
      <c r="Q214" s="482"/>
      <c r="R214" s="48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462"/>
      <c r="AY214" s="463"/>
      <c r="AZ214" s="464"/>
      <c r="BA214" s="465"/>
      <c r="BB214" s="415"/>
      <c r="BC214" s="407"/>
      <c r="BD214" s="407"/>
      <c r="BE214" s="407"/>
      <c r="BF214" s="408"/>
    </row>
    <row r="215" spans="2:58" ht="20.25" customHeight="1" x14ac:dyDescent="0.45">
      <c r="B215" s="480"/>
      <c r="C215" s="378"/>
      <c r="D215" s="379"/>
      <c r="E215" s="380"/>
      <c r="F215" s="85"/>
      <c r="G215" s="393"/>
      <c r="H215" s="397"/>
      <c r="I215" s="398"/>
      <c r="J215" s="398"/>
      <c r="K215" s="399"/>
      <c r="L215" s="362"/>
      <c r="M215" s="363"/>
      <c r="N215" s="363"/>
      <c r="O215" s="364"/>
      <c r="P215" s="466" t="s">
        <v>14</v>
      </c>
      <c r="Q215" s="467"/>
      <c r="R215" s="468"/>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69">
        <f>IF($BB$3="４週",SUM(S215:AT215),IF($BB$3="暦月",SUM(S215:AW215),""))</f>
        <v>0</v>
      </c>
      <c r="AY215" s="470"/>
      <c r="AZ215" s="471">
        <f>IF($BB$3="４週",AX215/4,IF($BB$3="暦月",'通所リハ（100名）'!AX215/('通所リハ（100名）'!$BB$8/7),""))</f>
        <v>0</v>
      </c>
      <c r="BA215" s="472"/>
      <c r="BB215" s="416"/>
      <c r="BC215" s="363"/>
      <c r="BD215" s="363"/>
      <c r="BE215" s="363"/>
      <c r="BF215" s="364"/>
    </row>
    <row r="216" spans="2:58" ht="20.25" customHeight="1" x14ac:dyDescent="0.45">
      <c r="B216" s="480"/>
      <c r="C216" s="381"/>
      <c r="D216" s="382"/>
      <c r="E216" s="383"/>
      <c r="F216" s="113">
        <f>C214</f>
        <v>0</v>
      </c>
      <c r="G216" s="404"/>
      <c r="H216" s="397"/>
      <c r="I216" s="398"/>
      <c r="J216" s="398"/>
      <c r="K216" s="399"/>
      <c r="L216" s="409"/>
      <c r="M216" s="410"/>
      <c r="N216" s="410"/>
      <c r="O216" s="411"/>
      <c r="P216" s="473" t="s">
        <v>45</v>
      </c>
      <c r="Q216" s="474"/>
      <c r="R216" s="475"/>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76">
        <f>IF($BB$3="４週",SUM(S216:AT216),IF($BB$3="暦月",SUM(S216:AW216),""))</f>
        <v>0</v>
      </c>
      <c r="AY216" s="477"/>
      <c r="AZ216" s="478">
        <f>IF($BB$3="４週",AX216/4,IF($BB$3="暦月",'通所リハ（100名）'!AX216/('通所リハ（100名）'!$BB$8/7),""))</f>
        <v>0</v>
      </c>
      <c r="BA216" s="479"/>
      <c r="BB216" s="417"/>
      <c r="BC216" s="410"/>
      <c r="BD216" s="410"/>
      <c r="BE216" s="410"/>
      <c r="BF216" s="411"/>
    </row>
    <row r="217" spans="2:58" ht="20.25" customHeight="1" x14ac:dyDescent="0.45">
      <c r="B217" s="480">
        <f>B214+1</f>
        <v>66</v>
      </c>
      <c r="C217" s="375"/>
      <c r="D217" s="376"/>
      <c r="E217" s="377"/>
      <c r="F217" s="110"/>
      <c r="G217" s="403"/>
      <c r="H217" s="405"/>
      <c r="I217" s="398"/>
      <c r="J217" s="398"/>
      <c r="K217" s="399"/>
      <c r="L217" s="406"/>
      <c r="M217" s="407"/>
      <c r="N217" s="407"/>
      <c r="O217" s="408"/>
      <c r="P217" s="481" t="s">
        <v>44</v>
      </c>
      <c r="Q217" s="482"/>
      <c r="R217" s="48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462"/>
      <c r="AY217" s="463"/>
      <c r="AZ217" s="464"/>
      <c r="BA217" s="465"/>
      <c r="BB217" s="415"/>
      <c r="BC217" s="407"/>
      <c r="BD217" s="407"/>
      <c r="BE217" s="407"/>
      <c r="BF217" s="408"/>
    </row>
    <row r="218" spans="2:58" ht="20.25" customHeight="1" x14ac:dyDescent="0.45">
      <c r="B218" s="480"/>
      <c r="C218" s="378"/>
      <c r="D218" s="379"/>
      <c r="E218" s="380"/>
      <c r="F218" s="85"/>
      <c r="G218" s="393"/>
      <c r="H218" s="397"/>
      <c r="I218" s="398"/>
      <c r="J218" s="398"/>
      <c r="K218" s="399"/>
      <c r="L218" s="362"/>
      <c r="M218" s="363"/>
      <c r="N218" s="363"/>
      <c r="O218" s="364"/>
      <c r="P218" s="466" t="s">
        <v>14</v>
      </c>
      <c r="Q218" s="467"/>
      <c r="R218" s="468"/>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69">
        <f>IF($BB$3="４週",SUM(S218:AT218),IF($BB$3="暦月",SUM(S218:AW218),""))</f>
        <v>0</v>
      </c>
      <c r="AY218" s="470"/>
      <c r="AZ218" s="471">
        <f>IF($BB$3="４週",AX218/4,IF($BB$3="暦月",'通所リハ（100名）'!AX218/('通所リハ（100名）'!$BB$8/7),""))</f>
        <v>0</v>
      </c>
      <c r="BA218" s="472"/>
      <c r="BB218" s="416"/>
      <c r="BC218" s="363"/>
      <c r="BD218" s="363"/>
      <c r="BE218" s="363"/>
      <c r="BF218" s="364"/>
    </row>
    <row r="219" spans="2:58" ht="20.25" customHeight="1" x14ac:dyDescent="0.45">
      <c r="B219" s="480"/>
      <c r="C219" s="381"/>
      <c r="D219" s="382"/>
      <c r="E219" s="383"/>
      <c r="F219" s="113">
        <f>C217</f>
        <v>0</v>
      </c>
      <c r="G219" s="404"/>
      <c r="H219" s="397"/>
      <c r="I219" s="398"/>
      <c r="J219" s="398"/>
      <c r="K219" s="399"/>
      <c r="L219" s="409"/>
      <c r="M219" s="410"/>
      <c r="N219" s="410"/>
      <c r="O219" s="411"/>
      <c r="P219" s="473" t="s">
        <v>45</v>
      </c>
      <c r="Q219" s="474"/>
      <c r="R219" s="475"/>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76">
        <f>IF($BB$3="４週",SUM(S219:AT219),IF($BB$3="暦月",SUM(S219:AW219),""))</f>
        <v>0</v>
      </c>
      <c r="AY219" s="477"/>
      <c r="AZ219" s="478">
        <f>IF($BB$3="４週",AX219/4,IF($BB$3="暦月",'通所リハ（100名）'!AX219/('通所リハ（100名）'!$BB$8/7),""))</f>
        <v>0</v>
      </c>
      <c r="BA219" s="479"/>
      <c r="BB219" s="417"/>
      <c r="BC219" s="410"/>
      <c r="BD219" s="410"/>
      <c r="BE219" s="410"/>
      <c r="BF219" s="411"/>
    </row>
    <row r="220" spans="2:58" ht="20.25" customHeight="1" x14ac:dyDescent="0.45">
      <c r="B220" s="480">
        <f>B217+1</f>
        <v>67</v>
      </c>
      <c r="C220" s="375"/>
      <c r="D220" s="376"/>
      <c r="E220" s="377"/>
      <c r="F220" s="110"/>
      <c r="G220" s="403"/>
      <c r="H220" s="405"/>
      <c r="I220" s="398"/>
      <c r="J220" s="398"/>
      <c r="K220" s="399"/>
      <c r="L220" s="406"/>
      <c r="M220" s="407"/>
      <c r="N220" s="407"/>
      <c r="O220" s="408"/>
      <c r="P220" s="481" t="s">
        <v>44</v>
      </c>
      <c r="Q220" s="482"/>
      <c r="R220" s="48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462"/>
      <c r="AY220" s="463"/>
      <c r="AZ220" s="464"/>
      <c r="BA220" s="465"/>
      <c r="BB220" s="415"/>
      <c r="BC220" s="407"/>
      <c r="BD220" s="407"/>
      <c r="BE220" s="407"/>
      <c r="BF220" s="408"/>
    </row>
    <row r="221" spans="2:58" ht="20.25" customHeight="1" x14ac:dyDescent="0.45">
      <c r="B221" s="480"/>
      <c r="C221" s="378"/>
      <c r="D221" s="379"/>
      <c r="E221" s="380"/>
      <c r="F221" s="85"/>
      <c r="G221" s="393"/>
      <c r="H221" s="397"/>
      <c r="I221" s="398"/>
      <c r="J221" s="398"/>
      <c r="K221" s="399"/>
      <c r="L221" s="362"/>
      <c r="M221" s="363"/>
      <c r="N221" s="363"/>
      <c r="O221" s="364"/>
      <c r="P221" s="466" t="s">
        <v>14</v>
      </c>
      <c r="Q221" s="467"/>
      <c r="R221" s="468"/>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69">
        <f>IF($BB$3="４週",SUM(S221:AT221),IF($BB$3="暦月",SUM(S221:AW221),""))</f>
        <v>0</v>
      </c>
      <c r="AY221" s="470"/>
      <c r="AZ221" s="471">
        <f>IF($BB$3="４週",AX221/4,IF($BB$3="暦月",'通所リハ（100名）'!AX221/('通所リハ（100名）'!$BB$8/7),""))</f>
        <v>0</v>
      </c>
      <c r="BA221" s="472"/>
      <c r="BB221" s="416"/>
      <c r="BC221" s="363"/>
      <c r="BD221" s="363"/>
      <c r="BE221" s="363"/>
      <c r="BF221" s="364"/>
    </row>
    <row r="222" spans="2:58" ht="20.25" customHeight="1" x14ac:dyDescent="0.45">
      <c r="B222" s="480"/>
      <c r="C222" s="381"/>
      <c r="D222" s="382"/>
      <c r="E222" s="383"/>
      <c r="F222" s="113">
        <f>C220</f>
        <v>0</v>
      </c>
      <c r="G222" s="404"/>
      <c r="H222" s="397"/>
      <c r="I222" s="398"/>
      <c r="J222" s="398"/>
      <c r="K222" s="399"/>
      <c r="L222" s="409"/>
      <c r="M222" s="410"/>
      <c r="N222" s="410"/>
      <c r="O222" s="411"/>
      <c r="P222" s="473" t="s">
        <v>45</v>
      </c>
      <c r="Q222" s="474"/>
      <c r="R222" s="475"/>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76">
        <f>IF($BB$3="４週",SUM(S222:AT222),IF($BB$3="暦月",SUM(S222:AW222),""))</f>
        <v>0</v>
      </c>
      <c r="AY222" s="477"/>
      <c r="AZ222" s="478">
        <f>IF($BB$3="４週",AX222/4,IF($BB$3="暦月",'通所リハ（100名）'!AX222/('通所リハ（100名）'!$BB$8/7),""))</f>
        <v>0</v>
      </c>
      <c r="BA222" s="479"/>
      <c r="BB222" s="417"/>
      <c r="BC222" s="410"/>
      <c r="BD222" s="410"/>
      <c r="BE222" s="410"/>
      <c r="BF222" s="411"/>
    </row>
    <row r="223" spans="2:58" ht="20.25" customHeight="1" x14ac:dyDescent="0.45">
      <c r="B223" s="480">
        <f>B220+1</f>
        <v>68</v>
      </c>
      <c r="C223" s="375"/>
      <c r="D223" s="376"/>
      <c r="E223" s="377"/>
      <c r="F223" s="110"/>
      <c r="G223" s="403"/>
      <c r="H223" s="405"/>
      <c r="I223" s="398"/>
      <c r="J223" s="398"/>
      <c r="K223" s="399"/>
      <c r="L223" s="406"/>
      <c r="M223" s="407"/>
      <c r="N223" s="407"/>
      <c r="O223" s="408"/>
      <c r="P223" s="481" t="s">
        <v>44</v>
      </c>
      <c r="Q223" s="482"/>
      <c r="R223" s="48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462"/>
      <c r="AY223" s="463"/>
      <c r="AZ223" s="464"/>
      <c r="BA223" s="465"/>
      <c r="BB223" s="415"/>
      <c r="BC223" s="407"/>
      <c r="BD223" s="407"/>
      <c r="BE223" s="407"/>
      <c r="BF223" s="408"/>
    </row>
    <row r="224" spans="2:58" ht="20.25" customHeight="1" x14ac:dyDescent="0.45">
      <c r="B224" s="480"/>
      <c r="C224" s="378"/>
      <c r="D224" s="379"/>
      <c r="E224" s="380"/>
      <c r="F224" s="85"/>
      <c r="G224" s="393"/>
      <c r="H224" s="397"/>
      <c r="I224" s="398"/>
      <c r="J224" s="398"/>
      <c r="K224" s="399"/>
      <c r="L224" s="362"/>
      <c r="M224" s="363"/>
      <c r="N224" s="363"/>
      <c r="O224" s="364"/>
      <c r="P224" s="466" t="s">
        <v>14</v>
      </c>
      <c r="Q224" s="467"/>
      <c r="R224" s="468"/>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69">
        <f>IF($BB$3="４週",SUM(S224:AT224),IF($BB$3="暦月",SUM(S224:AW224),""))</f>
        <v>0</v>
      </c>
      <c r="AY224" s="470"/>
      <c r="AZ224" s="471">
        <f>IF($BB$3="４週",AX224/4,IF($BB$3="暦月",'通所リハ（100名）'!AX224/('通所リハ（100名）'!$BB$8/7),""))</f>
        <v>0</v>
      </c>
      <c r="BA224" s="472"/>
      <c r="BB224" s="416"/>
      <c r="BC224" s="363"/>
      <c r="BD224" s="363"/>
      <c r="BE224" s="363"/>
      <c r="BF224" s="364"/>
    </row>
    <row r="225" spans="2:58" ht="20.25" customHeight="1" x14ac:dyDescent="0.45">
      <c r="B225" s="480"/>
      <c r="C225" s="381"/>
      <c r="D225" s="382"/>
      <c r="E225" s="383"/>
      <c r="F225" s="113">
        <f>C223</f>
        <v>0</v>
      </c>
      <c r="G225" s="404"/>
      <c r="H225" s="397"/>
      <c r="I225" s="398"/>
      <c r="J225" s="398"/>
      <c r="K225" s="399"/>
      <c r="L225" s="409"/>
      <c r="M225" s="410"/>
      <c r="N225" s="410"/>
      <c r="O225" s="411"/>
      <c r="P225" s="473" t="s">
        <v>45</v>
      </c>
      <c r="Q225" s="474"/>
      <c r="R225" s="475"/>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76">
        <f>IF($BB$3="４週",SUM(S225:AT225),IF($BB$3="暦月",SUM(S225:AW225),""))</f>
        <v>0</v>
      </c>
      <c r="AY225" s="477"/>
      <c r="AZ225" s="478">
        <f>IF($BB$3="４週",AX225/4,IF($BB$3="暦月",'通所リハ（100名）'!AX225/('通所リハ（100名）'!$BB$8/7),""))</f>
        <v>0</v>
      </c>
      <c r="BA225" s="479"/>
      <c r="BB225" s="417"/>
      <c r="BC225" s="410"/>
      <c r="BD225" s="410"/>
      <c r="BE225" s="410"/>
      <c r="BF225" s="411"/>
    </row>
    <row r="226" spans="2:58" ht="20.25" customHeight="1" x14ac:dyDescent="0.45">
      <c r="B226" s="480">
        <f>B223+1</f>
        <v>69</v>
      </c>
      <c r="C226" s="375"/>
      <c r="D226" s="376"/>
      <c r="E226" s="377"/>
      <c r="F226" s="110"/>
      <c r="G226" s="403"/>
      <c r="H226" s="405"/>
      <c r="I226" s="398"/>
      <c r="J226" s="398"/>
      <c r="K226" s="399"/>
      <c r="L226" s="406"/>
      <c r="M226" s="407"/>
      <c r="N226" s="407"/>
      <c r="O226" s="408"/>
      <c r="P226" s="481" t="s">
        <v>44</v>
      </c>
      <c r="Q226" s="482"/>
      <c r="R226" s="48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462"/>
      <c r="AY226" s="463"/>
      <c r="AZ226" s="464"/>
      <c r="BA226" s="465"/>
      <c r="BB226" s="415"/>
      <c r="BC226" s="407"/>
      <c r="BD226" s="407"/>
      <c r="BE226" s="407"/>
      <c r="BF226" s="408"/>
    </row>
    <row r="227" spans="2:58" ht="20.25" customHeight="1" x14ac:dyDescent="0.45">
      <c r="B227" s="480"/>
      <c r="C227" s="378"/>
      <c r="D227" s="379"/>
      <c r="E227" s="380"/>
      <c r="F227" s="85"/>
      <c r="G227" s="393"/>
      <c r="H227" s="397"/>
      <c r="I227" s="398"/>
      <c r="J227" s="398"/>
      <c r="K227" s="399"/>
      <c r="L227" s="362"/>
      <c r="M227" s="363"/>
      <c r="N227" s="363"/>
      <c r="O227" s="364"/>
      <c r="P227" s="466" t="s">
        <v>14</v>
      </c>
      <c r="Q227" s="467"/>
      <c r="R227" s="468"/>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69">
        <f>IF($BB$3="４週",SUM(S227:AT227),IF($BB$3="暦月",SUM(S227:AW227),""))</f>
        <v>0</v>
      </c>
      <c r="AY227" s="470"/>
      <c r="AZ227" s="471">
        <f>IF($BB$3="４週",AX227/4,IF($BB$3="暦月",'通所リハ（100名）'!AX227/('通所リハ（100名）'!$BB$8/7),""))</f>
        <v>0</v>
      </c>
      <c r="BA227" s="472"/>
      <c r="BB227" s="416"/>
      <c r="BC227" s="363"/>
      <c r="BD227" s="363"/>
      <c r="BE227" s="363"/>
      <c r="BF227" s="364"/>
    </row>
    <row r="228" spans="2:58" ht="20.25" customHeight="1" x14ac:dyDescent="0.45">
      <c r="B228" s="480"/>
      <c r="C228" s="381"/>
      <c r="D228" s="382"/>
      <c r="E228" s="383"/>
      <c r="F228" s="113">
        <f>C226</f>
        <v>0</v>
      </c>
      <c r="G228" s="404"/>
      <c r="H228" s="397"/>
      <c r="I228" s="398"/>
      <c r="J228" s="398"/>
      <c r="K228" s="399"/>
      <c r="L228" s="409"/>
      <c r="M228" s="410"/>
      <c r="N228" s="410"/>
      <c r="O228" s="411"/>
      <c r="P228" s="473" t="s">
        <v>45</v>
      </c>
      <c r="Q228" s="474"/>
      <c r="R228" s="475"/>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76">
        <f>IF($BB$3="４週",SUM(S228:AT228),IF($BB$3="暦月",SUM(S228:AW228),""))</f>
        <v>0</v>
      </c>
      <c r="AY228" s="477"/>
      <c r="AZ228" s="478">
        <f>IF($BB$3="４週",AX228/4,IF($BB$3="暦月",'通所リハ（100名）'!AX228/('通所リハ（100名）'!$BB$8/7),""))</f>
        <v>0</v>
      </c>
      <c r="BA228" s="479"/>
      <c r="BB228" s="417"/>
      <c r="BC228" s="410"/>
      <c r="BD228" s="410"/>
      <c r="BE228" s="410"/>
      <c r="BF228" s="411"/>
    </row>
    <row r="229" spans="2:58" ht="20.25" customHeight="1" x14ac:dyDescent="0.45">
      <c r="B229" s="480">
        <f>B226+1</f>
        <v>70</v>
      </c>
      <c r="C229" s="375"/>
      <c r="D229" s="376"/>
      <c r="E229" s="377"/>
      <c r="F229" s="110"/>
      <c r="G229" s="403"/>
      <c r="H229" s="405"/>
      <c r="I229" s="398"/>
      <c r="J229" s="398"/>
      <c r="K229" s="399"/>
      <c r="L229" s="406"/>
      <c r="M229" s="407"/>
      <c r="N229" s="407"/>
      <c r="O229" s="408"/>
      <c r="P229" s="481" t="s">
        <v>44</v>
      </c>
      <c r="Q229" s="482"/>
      <c r="R229" s="48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462"/>
      <c r="AY229" s="463"/>
      <c r="AZ229" s="464"/>
      <c r="BA229" s="465"/>
      <c r="BB229" s="415"/>
      <c r="BC229" s="407"/>
      <c r="BD229" s="407"/>
      <c r="BE229" s="407"/>
      <c r="BF229" s="408"/>
    </row>
    <row r="230" spans="2:58" ht="20.25" customHeight="1" x14ac:dyDescent="0.45">
      <c r="B230" s="480"/>
      <c r="C230" s="378"/>
      <c r="D230" s="379"/>
      <c r="E230" s="380"/>
      <c r="F230" s="85"/>
      <c r="G230" s="393"/>
      <c r="H230" s="397"/>
      <c r="I230" s="398"/>
      <c r="J230" s="398"/>
      <c r="K230" s="399"/>
      <c r="L230" s="362"/>
      <c r="M230" s="363"/>
      <c r="N230" s="363"/>
      <c r="O230" s="364"/>
      <c r="P230" s="466" t="s">
        <v>14</v>
      </c>
      <c r="Q230" s="467"/>
      <c r="R230" s="468"/>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69">
        <f>IF($BB$3="４週",SUM(S230:AT230),IF($BB$3="暦月",SUM(S230:AW230),""))</f>
        <v>0</v>
      </c>
      <c r="AY230" s="470"/>
      <c r="AZ230" s="471">
        <f>IF($BB$3="４週",AX230/4,IF($BB$3="暦月",'通所リハ（100名）'!AX230/('通所リハ（100名）'!$BB$8/7),""))</f>
        <v>0</v>
      </c>
      <c r="BA230" s="472"/>
      <c r="BB230" s="416"/>
      <c r="BC230" s="363"/>
      <c r="BD230" s="363"/>
      <c r="BE230" s="363"/>
      <c r="BF230" s="364"/>
    </row>
    <row r="231" spans="2:58" ht="20.25" customHeight="1" x14ac:dyDescent="0.45">
      <c r="B231" s="480"/>
      <c r="C231" s="381"/>
      <c r="D231" s="382"/>
      <c r="E231" s="383"/>
      <c r="F231" s="113">
        <f>C229</f>
        <v>0</v>
      </c>
      <c r="G231" s="404"/>
      <c r="H231" s="397"/>
      <c r="I231" s="398"/>
      <c r="J231" s="398"/>
      <c r="K231" s="399"/>
      <c r="L231" s="409"/>
      <c r="M231" s="410"/>
      <c r="N231" s="410"/>
      <c r="O231" s="411"/>
      <c r="P231" s="473" t="s">
        <v>45</v>
      </c>
      <c r="Q231" s="474"/>
      <c r="R231" s="475"/>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76">
        <f>IF($BB$3="４週",SUM(S231:AT231),IF($BB$3="暦月",SUM(S231:AW231),""))</f>
        <v>0</v>
      </c>
      <c r="AY231" s="477"/>
      <c r="AZ231" s="478">
        <f>IF($BB$3="４週",AX231/4,IF($BB$3="暦月",'通所リハ（100名）'!AX231/('通所リハ（100名）'!$BB$8/7),""))</f>
        <v>0</v>
      </c>
      <c r="BA231" s="479"/>
      <c r="BB231" s="417"/>
      <c r="BC231" s="410"/>
      <c r="BD231" s="410"/>
      <c r="BE231" s="410"/>
      <c r="BF231" s="411"/>
    </row>
    <row r="232" spans="2:58" ht="20.25" customHeight="1" x14ac:dyDescent="0.45">
      <c r="B232" s="480">
        <f>B229+1</f>
        <v>71</v>
      </c>
      <c r="C232" s="375"/>
      <c r="D232" s="376"/>
      <c r="E232" s="377"/>
      <c r="F232" s="110"/>
      <c r="G232" s="403"/>
      <c r="H232" s="405"/>
      <c r="I232" s="398"/>
      <c r="J232" s="398"/>
      <c r="K232" s="399"/>
      <c r="L232" s="406"/>
      <c r="M232" s="407"/>
      <c r="N232" s="407"/>
      <c r="O232" s="408"/>
      <c r="P232" s="481" t="s">
        <v>44</v>
      </c>
      <c r="Q232" s="482"/>
      <c r="R232" s="48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462"/>
      <c r="AY232" s="463"/>
      <c r="AZ232" s="464"/>
      <c r="BA232" s="465"/>
      <c r="BB232" s="415"/>
      <c r="BC232" s="407"/>
      <c r="BD232" s="407"/>
      <c r="BE232" s="407"/>
      <c r="BF232" s="408"/>
    </row>
    <row r="233" spans="2:58" ht="20.25" customHeight="1" x14ac:dyDescent="0.45">
      <c r="B233" s="480"/>
      <c r="C233" s="378"/>
      <c r="D233" s="379"/>
      <c r="E233" s="380"/>
      <c r="F233" s="85"/>
      <c r="G233" s="393"/>
      <c r="H233" s="397"/>
      <c r="I233" s="398"/>
      <c r="J233" s="398"/>
      <c r="K233" s="399"/>
      <c r="L233" s="362"/>
      <c r="M233" s="363"/>
      <c r="N233" s="363"/>
      <c r="O233" s="364"/>
      <c r="P233" s="466" t="s">
        <v>14</v>
      </c>
      <c r="Q233" s="467"/>
      <c r="R233" s="468"/>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69">
        <f>IF($BB$3="４週",SUM(S233:AT233),IF($BB$3="暦月",SUM(S233:AW233),""))</f>
        <v>0</v>
      </c>
      <c r="AY233" s="470"/>
      <c r="AZ233" s="471">
        <f>IF($BB$3="４週",AX233/4,IF($BB$3="暦月",'通所リハ（100名）'!AX233/('通所リハ（100名）'!$BB$8/7),""))</f>
        <v>0</v>
      </c>
      <c r="BA233" s="472"/>
      <c r="BB233" s="416"/>
      <c r="BC233" s="363"/>
      <c r="BD233" s="363"/>
      <c r="BE233" s="363"/>
      <c r="BF233" s="364"/>
    </row>
    <row r="234" spans="2:58" ht="20.25" customHeight="1" x14ac:dyDescent="0.45">
      <c r="B234" s="480"/>
      <c r="C234" s="381"/>
      <c r="D234" s="382"/>
      <c r="E234" s="383"/>
      <c r="F234" s="113">
        <f>C232</f>
        <v>0</v>
      </c>
      <c r="G234" s="404"/>
      <c r="H234" s="397"/>
      <c r="I234" s="398"/>
      <c r="J234" s="398"/>
      <c r="K234" s="399"/>
      <c r="L234" s="409"/>
      <c r="M234" s="410"/>
      <c r="N234" s="410"/>
      <c r="O234" s="411"/>
      <c r="P234" s="473" t="s">
        <v>45</v>
      </c>
      <c r="Q234" s="474"/>
      <c r="R234" s="475"/>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76">
        <f>IF($BB$3="４週",SUM(S234:AT234),IF($BB$3="暦月",SUM(S234:AW234),""))</f>
        <v>0</v>
      </c>
      <c r="AY234" s="477"/>
      <c r="AZ234" s="478">
        <f>IF($BB$3="４週",AX234/4,IF($BB$3="暦月",'通所リハ（100名）'!AX234/('通所リハ（100名）'!$BB$8/7),""))</f>
        <v>0</v>
      </c>
      <c r="BA234" s="479"/>
      <c r="BB234" s="417"/>
      <c r="BC234" s="410"/>
      <c r="BD234" s="410"/>
      <c r="BE234" s="410"/>
      <c r="BF234" s="411"/>
    </row>
    <row r="235" spans="2:58" ht="20.25" customHeight="1" x14ac:dyDescent="0.45">
      <c r="B235" s="480">
        <f>B232+1</f>
        <v>72</v>
      </c>
      <c r="C235" s="375"/>
      <c r="D235" s="376"/>
      <c r="E235" s="377"/>
      <c r="F235" s="110"/>
      <c r="G235" s="403"/>
      <c r="H235" s="405"/>
      <c r="I235" s="398"/>
      <c r="J235" s="398"/>
      <c r="K235" s="399"/>
      <c r="L235" s="406"/>
      <c r="M235" s="407"/>
      <c r="N235" s="407"/>
      <c r="O235" s="408"/>
      <c r="P235" s="481" t="s">
        <v>44</v>
      </c>
      <c r="Q235" s="482"/>
      <c r="R235" s="48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462"/>
      <c r="AY235" s="463"/>
      <c r="AZ235" s="464"/>
      <c r="BA235" s="465"/>
      <c r="BB235" s="415"/>
      <c r="BC235" s="407"/>
      <c r="BD235" s="407"/>
      <c r="BE235" s="407"/>
      <c r="BF235" s="408"/>
    </row>
    <row r="236" spans="2:58" ht="20.25" customHeight="1" x14ac:dyDescent="0.45">
      <c r="B236" s="480"/>
      <c r="C236" s="378"/>
      <c r="D236" s="379"/>
      <c r="E236" s="380"/>
      <c r="F236" s="85"/>
      <c r="G236" s="393"/>
      <c r="H236" s="397"/>
      <c r="I236" s="398"/>
      <c r="J236" s="398"/>
      <c r="K236" s="399"/>
      <c r="L236" s="362"/>
      <c r="M236" s="363"/>
      <c r="N236" s="363"/>
      <c r="O236" s="364"/>
      <c r="P236" s="466" t="s">
        <v>14</v>
      </c>
      <c r="Q236" s="467"/>
      <c r="R236" s="468"/>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69">
        <f>IF($BB$3="４週",SUM(S236:AT236),IF($BB$3="暦月",SUM(S236:AW236),""))</f>
        <v>0</v>
      </c>
      <c r="AY236" s="470"/>
      <c r="AZ236" s="471">
        <f>IF($BB$3="４週",AX236/4,IF($BB$3="暦月",'通所リハ（100名）'!AX236/('通所リハ（100名）'!$BB$8/7),""))</f>
        <v>0</v>
      </c>
      <c r="BA236" s="472"/>
      <c r="BB236" s="416"/>
      <c r="BC236" s="363"/>
      <c r="BD236" s="363"/>
      <c r="BE236" s="363"/>
      <c r="BF236" s="364"/>
    </row>
    <row r="237" spans="2:58" ht="20.25" customHeight="1" x14ac:dyDescent="0.45">
      <c r="B237" s="480"/>
      <c r="C237" s="381"/>
      <c r="D237" s="382"/>
      <c r="E237" s="383"/>
      <c r="F237" s="113">
        <f>C235</f>
        <v>0</v>
      </c>
      <c r="G237" s="404"/>
      <c r="H237" s="397"/>
      <c r="I237" s="398"/>
      <c r="J237" s="398"/>
      <c r="K237" s="399"/>
      <c r="L237" s="409"/>
      <c r="M237" s="410"/>
      <c r="N237" s="410"/>
      <c r="O237" s="411"/>
      <c r="P237" s="473" t="s">
        <v>45</v>
      </c>
      <c r="Q237" s="474"/>
      <c r="R237" s="475"/>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76">
        <f>IF($BB$3="４週",SUM(S237:AT237),IF($BB$3="暦月",SUM(S237:AW237),""))</f>
        <v>0</v>
      </c>
      <c r="AY237" s="477"/>
      <c r="AZ237" s="478">
        <f>IF($BB$3="４週",AX237/4,IF($BB$3="暦月",'通所リハ（100名）'!AX237/('通所リハ（100名）'!$BB$8/7),""))</f>
        <v>0</v>
      </c>
      <c r="BA237" s="479"/>
      <c r="BB237" s="417"/>
      <c r="BC237" s="410"/>
      <c r="BD237" s="410"/>
      <c r="BE237" s="410"/>
      <c r="BF237" s="411"/>
    </row>
    <row r="238" spans="2:58" ht="20.25" customHeight="1" x14ac:dyDescent="0.45">
      <c r="B238" s="480">
        <f>B235+1</f>
        <v>73</v>
      </c>
      <c r="C238" s="375"/>
      <c r="D238" s="376"/>
      <c r="E238" s="377"/>
      <c r="F238" s="110"/>
      <c r="G238" s="403"/>
      <c r="H238" s="405"/>
      <c r="I238" s="398"/>
      <c r="J238" s="398"/>
      <c r="K238" s="399"/>
      <c r="L238" s="406"/>
      <c r="M238" s="407"/>
      <c r="N238" s="407"/>
      <c r="O238" s="408"/>
      <c r="P238" s="481" t="s">
        <v>44</v>
      </c>
      <c r="Q238" s="482"/>
      <c r="R238" s="48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462"/>
      <c r="AY238" s="463"/>
      <c r="AZ238" s="464"/>
      <c r="BA238" s="465"/>
      <c r="BB238" s="415"/>
      <c r="BC238" s="407"/>
      <c r="BD238" s="407"/>
      <c r="BE238" s="407"/>
      <c r="BF238" s="408"/>
    </row>
    <row r="239" spans="2:58" ht="20.25" customHeight="1" x14ac:dyDescent="0.45">
      <c r="B239" s="480"/>
      <c r="C239" s="378"/>
      <c r="D239" s="379"/>
      <c r="E239" s="380"/>
      <c r="F239" s="85"/>
      <c r="G239" s="393"/>
      <c r="H239" s="397"/>
      <c r="I239" s="398"/>
      <c r="J239" s="398"/>
      <c r="K239" s="399"/>
      <c r="L239" s="362"/>
      <c r="M239" s="363"/>
      <c r="N239" s="363"/>
      <c r="O239" s="364"/>
      <c r="P239" s="466" t="s">
        <v>14</v>
      </c>
      <c r="Q239" s="467"/>
      <c r="R239" s="468"/>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69">
        <f>IF($BB$3="４週",SUM(S239:AT239),IF($BB$3="暦月",SUM(S239:AW239),""))</f>
        <v>0</v>
      </c>
      <c r="AY239" s="470"/>
      <c r="AZ239" s="471">
        <f>IF($BB$3="４週",AX239/4,IF($BB$3="暦月",'通所リハ（100名）'!AX239/('通所リハ（100名）'!$BB$8/7),""))</f>
        <v>0</v>
      </c>
      <c r="BA239" s="472"/>
      <c r="BB239" s="416"/>
      <c r="BC239" s="363"/>
      <c r="BD239" s="363"/>
      <c r="BE239" s="363"/>
      <c r="BF239" s="364"/>
    </row>
    <row r="240" spans="2:58" ht="20.25" customHeight="1" x14ac:dyDescent="0.45">
      <c r="B240" s="480"/>
      <c r="C240" s="381"/>
      <c r="D240" s="382"/>
      <c r="E240" s="383"/>
      <c r="F240" s="113">
        <f>C238</f>
        <v>0</v>
      </c>
      <c r="G240" s="404"/>
      <c r="H240" s="397"/>
      <c r="I240" s="398"/>
      <c r="J240" s="398"/>
      <c r="K240" s="399"/>
      <c r="L240" s="409"/>
      <c r="M240" s="410"/>
      <c r="N240" s="410"/>
      <c r="O240" s="411"/>
      <c r="P240" s="473" t="s">
        <v>45</v>
      </c>
      <c r="Q240" s="474"/>
      <c r="R240" s="475"/>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76">
        <f>IF($BB$3="４週",SUM(S240:AT240),IF($BB$3="暦月",SUM(S240:AW240),""))</f>
        <v>0</v>
      </c>
      <c r="AY240" s="477"/>
      <c r="AZ240" s="478">
        <f>IF($BB$3="４週",AX240/4,IF($BB$3="暦月",'通所リハ（100名）'!AX240/('通所リハ（100名）'!$BB$8/7),""))</f>
        <v>0</v>
      </c>
      <c r="BA240" s="479"/>
      <c r="BB240" s="417"/>
      <c r="BC240" s="410"/>
      <c r="BD240" s="410"/>
      <c r="BE240" s="410"/>
      <c r="BF240" s="411"/>
    </row>
    <row r="241" spans="2:58" ht="20.25" customHeight="1" x14ac:dyDescent="0.45">
      <c r="B241" s="480">
        <f>B238+1</f>
        <v>74</v>
      </c>
      <c r="C241" s="375"/>
      <c r="D241" s="376"/>
      <c r="E241" s="377"/>
      <c r="F241" s="110"/>
      <c r="G241" s="403"/>
      <c r="H241" s="405"/>
      <c r="I241" s="398"/>
      <c r="J241" s="398"/>
      <c r="K241" s="399"/>
      <c r="L241" s="406"/>
      <c r="M241" s="407"/>
      <c r="N241" s="407"/>
      <c r="O241" s="408"/>
      <c r="P241" s="481" t="s">
        <v>44</v>
      </c>
      <c r="Q241" s="482"/>
      <c r="R241" s="48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462"/>
      <c r="AY241" s="463"/>
      <c r="AZ241" s="464"/>
      <c r="BA241" s="465"/>
      <c r="BB241" s="415"/>
      <c r="BC241" s="407"/>
      <c r="BD241" s="407"/>
      <c r="BE241" s="407"/>
      <c r="BF241" s="408"/>
    </row>
    <row r="242" spans="2:58" ht="20.25" customHeight="1" x14ac:dyDescent="0.45">
      <c r="B242" s="480"/>
      <c r="C242" s="378"/>
      <c r="D242" s="379"/>
      <c r="E242" s="380"/>
      <c r="F242" s="85"/>
      <c r="G242" s="393"/>
      <c r="H242" s="397"/>
      <c r="I242" s="398"/>
      <c r="J242" s="398"/>
      <c r="K242" s="399"/>
      <c r="L242" s="362"/>
      <c r="M242" s="363"/>
      <c r="N242" s="363"/>
      <c r="O242" s="364"/>
      <c r="P242" s="466" t="s">
        <v>14</v>
      </c>
      <c r="Q242" s="467"/>
      <c r="R242" s="468"/>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69">
        <f>IF($BB$3="４週",SUM(S242:AT242),IF($BB$3="暦月",SUM(S242:AW242),""))</f>
        <v>0</v>
      </c>
      <c r="AY242" s="470"/>
      <c r="AZ242" s="471">
        <f>IF($BB$3="４週",AX242/4,IF($BB$3="暦月",'通所リハ（100名）'!AX242/('通所リハ（100名）'!$BB$8/7),""))</f>
        <v>0</v>
      </c>
      <c r="BA242" s="472"/>
      <c r="BB242" s="416"/>
      <c r="BC242" s="363"/>
      <c r="BD242" s="363"/>
      <c r="BE242" s="363"/>
      <c r="BF242" s="364"/>
    </row>
    <row r="243" spans="2:58" ht="20.25" customHeight="1" x14ac:dyDescent="0.45">
      <c r="B243" s="480"/>
      <c r="C243" s="381"/>
      <c r="D243" s="382"/>
      <c r="E243" s="383"/>
      <c r="F243" s="113">
        <f>C241</f>
        <v>0</v>
      </c>
      <c r="G243" s="404"/>
      <c r="H243" s="397"/>
      <c r="I243" s="398"/>
      <c r="J243" s="398"/>
      <c r="K243" s="399"/>
      <c r="L243" s="409"/>
      <c r="M243" s="410"/>
      <c r="N243" s="410"/>
      <c r="O243" s="411"/>
      <c r="P243" s="473" t="s">
        <v>45</v>
      </c>
      <c r="Q243" s="474"/>
      <c r="R243" s="475"/>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76">
        <f>IF($BB$3="４週",SUM(S243:AT243),IF($BB$3="暦月",SUM(S243:AW243),""))</f>
        <v>0</v>
      </c>
      <c r="AY243" s="477"/>
      <c r="AZ243" s="478">
        <f>IF($BB$3="４週",AX243/4,IF($BB$3="暦月",'通所リハ（100名）'!AX243/('通所リハ（100名）'!$BB$8/7),""))</f>
        <v>0</v>
      </c>
      <c r="BA243" s="479"/>
      <c r="BB243" s="417"/>
      <c r="BC243" s="410"/>
      <c r="BD243" s="410"/>
      <c r="BE243" s="410"/>
      <c r="BF243" s="411"/>
    </row>
    <row r="244" spans="2:58" ht="20.25" customHeight="1" x14ac:dyDescent="0.45">
      <c r="B244" s="480">
        <f>B241+1</f>
        <v>75</v>
      </c>
      <c r="C244" s="375"/>
      <c r="D244" s="376"/>
      <c r="E244" s="377"/>
      <c r="F244" s="110"/>
      <c r="G244" s="403"/>
      <c r="H244" s="405"/>
      <c r="I244" s="398"/>
      <c r="J244" s="398"/>
      <c r="K244" s="399"/>
      <c r="L244" s="406"/>
      <c r="M244" s="407"/>
      <c r="N244" s="407"/>
      <c r="O244" s="408"/>
      <c r="P244" s="481" t="s">
        <v>44</v>
      </c>
      <c r="Q244" s="482"/>
      <c r="R244" s="48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462"/>
      <c r="AY244" s="463"/>
      <c r="AZ244" s="464"/>
      <c r="BA244" s="465"/>
      <c r="BB244" s="415"/>
      <c r="BC244" s="407"/>
      <c r="BD244" s="407"/>
      <c r="BE244" s="407"/>
      <c r="BF244" s="408"/>
    </row>
    <row r="245" spans="2:58" ht="20.25" customHeight="1" x14ac:dyDescent="0.45">
      <c r="B245" s="480"/>
      <c r="C245" s="378"/>
      <c r="D245" s="379"/>
      <c r="E245" s="380"/>
      <c r="F245" s="85"/>
      <c r="G245" s="393"/>
      <c r="H245" s="397"/>
      <c r="I245" s="398"/>
      <c r="J245" s="398"/>
      <c r="K245" s="399"/>
      <c r="L245" s="362"/>
      <c r="M245" s="363"/>
      <c r="N245" s="363"/>
      <c r="O245" s="364"/>
      <c r="P245" s="466" t="s">
        <v>14</v>
      </c>
      <c r="Q245" s="467"/>
      <c r="R245" s="468"/>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69">
        <f>IF($BB$3="４週",SUM(S245:AT245),IF($BB$3="暦月",SUM(S245:AW245),""))</f>
        <v>0</v>
      </c>
      <c r="AY245" s="470"/>
      <c r="AZ245" s="471">
        <f>IF($BB$3="４週",AX245/4,IF($BB$3="暦月",'通所リハ（100名）'!AX245/('通所リハ（100名）'!$BB$8/7),""))</f>
        <v>0</v>
      </c>
      <c r="BA245" s="472"/>
      <c r="BB245" s="416"/>
      <c r="BC245" s="363"/>
      <c r="BD245" s="363"/>
      <c r="BE245" s="363"/>
      <c r="BF245" s="364"/>
    </row>
    <row r="246" spans="2:58" ht="20.25" customHeight="1" x14ac:dyDescent="0.45">
      <c r="B246" s="480"/>
      <c r="C246" s="381"/>
      <c r="D246" s="382"/>
      <c r="E246" s="383"/>
      <c r="F246" s="113">
        <f>C244</f>
        <v>0</v>
      </c>
      <c r="G246" s="404"/>
      <c r="H246" s="397"/>
      <c r="I246" s="398"/>
      <c r="J246" s="398"/>
      <c r="K246" s="399"/>
      <c r="L246" s="409"/>
      <c r="M246" s="410"/>
      <c r="N246" s="410"/>
      <c r="O246" s="411"/>
      <c r="P246" s="473" t="s">
        <v>45</v>
      </c>
      <c r="Q246" s="474"/>
      <c r="R246" s="475"/>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76">
        <f>IF($BB$3="４週",SUM(S246:AT246),IF($BB$3="暦月",SUM(S246:AW246),""))</f>
        <v>0</v>
      </c>
      <c r="AY246" s="477"/>
      <c r="AZ246" s="478">
        <f>IF($BB$3="４週",AX246/4,IF($BB$3="暦月",'通所リハ（100名）'!AX246/('通所リハ（100名）'!$BB$8/7),""))</f>
        <v>0</v>
      </c>
      <c r="BA246" s="479"/>
      <c r="BB246" s="417"/>
      <c r="BC246" s="410"/>
      <c r="BD246" s="410"/>
      <c r="BE246" s="410"/>
      <c r="BF246" s="411"/>
    </row>
    <row r="247" spans="2:58" ht="20.25" customHeight="1" x14ac:dyDescent="0.45">
      <c r="B247" s="480">
        <f>B244+1</f>
        <v>76</v>
      </c>
      <c r="C247" s="375"/>
      <c r="D247" s="376"/>
      <c r="E247" s="377"/>
      <c r="F247" s="110"/>
      <c r="G247" s="403"/>
      <c r="H247" s="405"/>
      <c r="I247" s="398"/>
      <c r="J247" s="398"/>
      <c r="K247" s="399"/>
      <c r="L247" s="406"/>
      <c r="M247" s="407"/>
      <c r="N247" s="407"/>
      <c r="O247" s="408"/>
      <c r="P247" s="481" t="s">
        <v>44</v>
      </c>
      <c r="Q247" s="482"/>
      <c r="R247" s="48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462"/>
      <c r="AY247" s="463"/>
      <c r="AZ247" s="464"/>
      <c r="BA247" s="465"/>
      <c r="BB247" s="415"/>
      <c r="BC247" s="407"/>
      <c r="BD247" s="407"/>
      <c r="BE247" s="407"/>
      <c r="BF247" s="408"/>
    </row>
    <row r="248" spans="2:58" ht="20.25" customHeight="1" x14ac:dyDescent="0.45">
      <c r="B248" s="480"/>
      <c r="C248" s="378"/>
      <c r="D248" s="379"/>
      <c r="E248" s="380"/>
      <c r="F248" s="85"/>
      <c r="G248" s="393"/>
      <c r="H248" s="397"/>
      <c r="I248" s="398"/>
      <c r="J248" s="398"/>
      <c r="K248" s="399"/>
      <c r="L248" s="362"/>
      <c r="M248" s="363"/>
      <c r="N248" s="363"/>
      <c r="O248" s="364"/>
      <c r="P248" s="466" t="s">
        <v>14</v>
      </c>
      <c r="Q248" s="467"/>
      <c r="R248" s="468"/>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69">
        <f>IF($BB$3="４週",SUM(S248:AT248),IF($BB$3="暦月",SUM(S248:AW248),""))</f>
        <v>0</v>
      </c>
      <c r="AY248" s="470"/>
      <c r="AZ248" s="471">
        <f>IF($BB$3="４週",AX248/4,IF($BB$3="暦月",'通所リハ（100名）'!AX248/('通所リハ（100名）'!$BB$8/7),""))</f>
        <v>0</v>
      </c>
      <c r="BA248" s="472"/>
      <c r="BB248" s="416"/>
      <c r="BC248" s="363"/>
      <c r="BD248" s="363"/>
      <c r="BE248" s="363"/>
      <c r="BF248" s="364"/>
    </row>
    <row r="249" spans="2:58" ht="20.25" customHeight="1" x14ac:dyDescent="0.45">
      <c r="B249" s="480"/>
      <c r="C249" s="381"/>
      <c r="D249" s="382"/>
      <c r="E249" s="383"/>
      <c r="F249" s="113">
        <f>C247</f>
        <v>0</v>
      </c>
      <c r="G249" s="404"/>
      <c r="H249" s="397"/>
      <c r="I249" s="398"/>
      <c r="J249" s="398"/>
      <c r="K249" s="399"/>
      <c r="L249" s="409"/>
      <c r="M249" s="410"/>
      <c r="N249" s="410"/>
      <c r="O249" s="411"/>
      <c r="P249" s="473" t="s">
        <v>45</v>
      </c>
      <c r="Q249" s="474"/>
      <c r="R249" s="475"/>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76">
        <f>IF($BB$3="４週",SUM(S249:AT249),IF($BB$3="暦月",SUM(S249:AW249),""))</f>
        <v>0</v>
      </c>
      <c r="AY249" s="477"/>
      <c r="AZ249" s="478">
        <f>IF($BB$3="４週",AX249/4,IF($BB$3="暦月",'通所リハ（100名）'!AX249/('通所リハ（100名）'!$BB$8/7),""))</f>
        <v>0</v>
      </c>
      <c r="BA249" s="479"/>
      <c r="BB249" s="417"/>
      <c r="BC249" s="410"/>
      <c r="BD249" s="410"/>
      <c r="BE249" s="410"/>
      <c r="BF249" s="411"/>
    </row>
    <row r="250" spans="2:58" ht="20.25" customHeight="1" x14ac:dyDescent="0.45">
      <c r="B250" s="480">
        <f>B247+1</f>
        <v>77</v>
      </c>
      <c r="C250" s="375"/>
      <c r="D250" s="376"/>
      <c r="E250" s="377"/>
      <c r="F250" s="110"/>
      <c r="G250" s="403"/>
      <c r="H250" s="405"/>
      <c r="I250" s="398"/>
      <c r="J250" s="398"/>
      <c r="K250" s="399"/>
      <c r="L250" s="406"/>
      <c r="M250" s="407"/>
      <c r="N250" s="407"/>
      <c r="O250" s="408"/>
      <c r="P250" s="481" t="s">
        <v>44</v>
      </c>
      <c r="Q250" s="482"/>
      <c r="R250" s="48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462"/>
      <c r="AY250" s="463"/>
      <c r="AZ250" s="464"/>
      <c r="BA250" s="465"/>
      <c r="BB250" s="415"/>
      <c r="BC250" s="407"/>
      <c r="BD250" s="407"/>
      <c r="BE250" s="407"/>
      <c r="BF250" s="408"/>
    </row>
    <row r="251" spans="2:58" ht="20.25" customHeight="1" x14ac:dyDescent="0.45">
      <c r="B251" s="480"/>
      <c r="C251" s="378"/>
      <c r="D251" s="379"/>
      <c r="E251" s="380"/>
      <c r="F251" s="85"/>
      <c r="G251" s="393"/>
      <c r="H251" s="397"/>
      <c r="I251" s="398"/>
      <c r="J251" s="398"/>
      <c r="K251" s="399"/>
      <c r="L251" s="362"/>
      <c r="M251" s="363"/>
      <c r="N251" s="363"/>
      <c r="O251" s="364"/>
      <c r="P251" s="466" t="s">
        <v>14</v>
      </c>
      <c r="Q251" s="467"/>
      <c r="R251" s="468"/>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69">
        <f>IF($BB$3="４週",SUM(S251:AT251),IF($BB$3="暦月",SUM(S251:AW251),""))</f>
        <v>0</v>
      </c>
      <c r="AY251" s="470"/>
      <c r="AZ251" s="471">
        <f>IF($BB$3="４週",AX251/4,IF($BB$3="暦月",'通所リハ（100名）'!AX251/('通所リハ（100名）'!$BB$8/7),""))</f>
        <v>0</v>
      </c>
      <c r="BA251" s="472"/>
      <c r="BB251" s="416"/>
      <c r="BC251" s="363"/>
      <c r="BD251" s="363"/>
      <c r="BE251" s="363"/>
      <c r="BF251" s="364"/>
    </row>
    <row r="252" spans="2:58" ht="20.25" customHeight="1" x14ac:dyDescent="0.45">
      <c r="B252" s="480"/>
      <c r="C252" s="381"/>
      <c r="D252" s="382"/>
      <c r="E252" s="383"/>
      <c r="F252" s="113">
        <f>C250</f>
        <v>0</v>
      </c>
      <c r="G252" s="404"/>
      <c r="H252" s="397"/>
      <c r="I252" s="398"/>
      <c r="J252" s="398"/>
      <c r="K252" s="399"/>
      <c r="L252" s="409"/>
      <c r="M252" s="410"/>
      <c r="N252" s="410"/>
      <c r="O252" s="411"/>
      <c r="P252" s="473" t="s">
        <v>45</v>
      </c>
      <c r="Q252" s="474"/>
      <c r="R252" s="475"/>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76">
        <f>IF($BB$3="４週",SUM(S252:AT252),IF($BB$3="暦月",SUM(S252:AW252),""))</f>
        <v>0</v>
      </c>
      <c r="AY252" s="477"/>
      <c r="AZ252" s="478">
        <f>IF($BB$3="４週",AX252/4,IF($BB$3="暦月",'通所リハ（100名）'!AX252/('通所リハ（100名）'!$BB$8/7),""))</f>
        <v>0</v>
      </c>
      <c r="BA252" s="479"/>
      <c r="BB252" s="417"/>
      <c r="BC252" s="410"/>
      <c r="BD252" s="410"/>
      <c r="BE252" s="410"/>
      <c r="BF252" s="411"/>
    </row>
    <row r="253" spans="2:58" ht="20.25" customHeight="1" x14ac:dyDescent="0.45">
      <c r="B253" s="480">
        <f>B250+1</f>
        <v>78</v>
      </c>
      <c r="C253" s="375"/>
      <c r="D253" s="376"/>
      <c r="E253" s="377"/>
      <c r="F253" s="110"/>
      <c r="G253" s="403"/>
      <c r="H253" s="405"/>
      <c r="I253" s="398"/>
      <c r="J253" s="398"/>
      <c r="K253" s="399"/>
      <c r="L253" s="406"/>
      <c r="M253" s="407"/>
      <c r="N253" s="407"/>
      <c r="O253" s="408"/>
      <c r="P253" s="481" t="s">
        <v>44</v>
      </c>
      <c r="Q253" s="482"/>
      <c r="R253" s="48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462"/>
      <c r="AY253" s="463"/>
      <c r="AZ253" s="464"/>
      <c r="BA253" s="465"/>
      <c r="BB253" s="415"/>
      <c r="BC253" s="407"/>
      <c r="BD253" s="407"/>
      <c r="BE253" s="407"/>
      <c r="BF253" s="408"/>
    </row>
    <row r="254" spans="2:58" ht="20.25" customHeight="1" x14ac:dyDescent="0.45">
      <c r="B254" s="480"/>
      <c r="C254" s="378"/>
      <c r="D254" s="379"/>
      <c r="E254" s="380"/>
      <c r="F254" s="85"/>
      <c r="G254" s="393"/>
      <c r="H254" s="397"/>
      <c r="I254" s="398"/>
      <c r="J254" s="398"/>
      <c r="K254" s="399"/>
      <c r="L254" s="362"/>
      <c r="M254" s="363"/>
      <c r="N254" s="363"/>
      <c r="O254" s="364"/>
      <c r="P254" s="466" t="s">
        <v>14</v>
      </c>
      <c r="Q254" s="467"/>
      <c r="R254" s="468"/>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69">
        <f>IF($BB$3="４週",SUM(S254:AT254),IF($BB$3="暦月",SUM(S254:AW254),""))</f>
        <v>0</v>
      </c>
      <c r="AY254" s="470"/>
      <c r="AZ254" s="471">
        <f>IF($BB$3="４週",AX254/4,IF($BB$3="暦月",'通所リハ（100名）'!AX254/('通所リハ（100名）'!$BB$8/7),""))</f>
        <v>0</v>
      </c>
      <c r="BA254" s="472"/>
      <c r="BB254" s="416"/>
      <c r="BC254" s="363"/>
      <c r="BD254" s="363"/>
      <c r="BE254" s="363"/>
      <c r="BF254" s="364"/>
    </row>
    <row r="255" spans="2:58" ht="20.25" customHeight="1" x14ac:dyDescent="0.45">
      <c r="B255" s="480"/>
      <c r="C255" s="381"/>
      <c r="D255" s="382"/>
      <c r="E255" s="383"/>
      <c r="F255" s="113">
        <f>C253</f>
        <v>0</v>
      </c>
      <c r="G255" s="404"/>
      <c r="H255" s="397"/>
      <c r="I255" s="398"/>
      <c r="J255" s="398"/>
      <c r="K255" s="399"/>
      <c r="L255" s="409"/>
      <c r="M255" s="410"/>
      <c r="N255" s="410"/>
      <c r="O255" s="411"/>
      <c r="P255" s="473" t="s">
        <v>45</v>
      </c>
      <c r="Q255" s="474"/>
      <c r="R255" s="475"/>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76">
        <f>IF($BB$3="４週",SUM(S255:AT255),IF($BB$3="暦月",SUM(S255:AW255),""))</f>
        <v>0</v>
      </c>
      <c r="AY255" s="477"/>
      <c r="AZ255" s="478">
        <f>IF($BB$3="４週",AX255/4,IF($BB$3="暦月",'通所リハ（100名）'!AX255/('通所リハ（100名）'!$BB$8/7),""))</f>
        <v>0</v>
      </c>
      <c r="BA255" s="479"/>
      <c r="BB255" s="417"/>
      <c r="BC255" s="410"/>
      <c r="BD255" s="410"/>
      <c r="BE255" s="410"/>
      <c r="BF255" s="411"/>
    </row>
    <row r="256" spans="2:58" ht="20.25" customHeight="1" x14ac:dyDescent="0.45">
      <c r="B256" s="480">
        <f>B253+1</f>
        <v>79</v>
      </c>
      <c r="C256" s="375"/>
      <c r="D256" s="376"/>
      <c r="E256" s="377"/>
      <c r="F256" s="110"/>
      <c r="G256" s="403"/>
      <c r="H256" s="405"/>
      <c r="I256" s="398"/>
      <c r="J256" s="398"/>
      <c r="K256" s="399"/>
      <c r="L256" s="406"/>
      <c r="M256" s="407"/>
      <c r="N256" s="407"/>
      <c r="O256" s="408"/>
      <c r="P256" s="481" t="s">
        <v>44</v>
      </c>
      <c r="Q256" s="482"/>
      <c r="R256" s="48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462"/>
      <c r="AY256" s="463"/>
      <c r="AZ256" s="464"/>
      <c r="BA256" s="465"/>
      <c r="BB256" s="415"/>
      <c r="BC256" s="407"/>
      <c r="BD256" s="407"/>
      <c r="BE256" s="407"/>
      <c r="BF256" s="408"/>
    </row>
    <row r="257" spans="2:58" ht="20.25" customHeight="1" x14ac:dyDescent="0.45">
      <c r="B257" s="480"/>
      <c r="C257" s="378"/>
      <c r="D257" s="379"/>
      <c r="E257" s="380"/>
      <c r="F257" s="85"/>
      <c r="G257" s="393"/>
      <c r="H257" s="397"/>
      <c r="I257" s="398"/>
      <c r="J257" s="398"/>
      <c r="K257" s="399"/>
      <c r="L257" s="362"/>
      <c r="M257" s="363"/>
      <c r="N257" s="363"/>
      <c r="O257" s="364"/>
      <c r="P257" s="466" t="s">
        <v>14</v>
      </c>
      <c r="Q257" s="467"/>
      <c r="R257" s="468"/>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69">
        <f>IF($BB$3="４週",SUM(S257:AT257),IF($BB$3="暦月",SUM(S257:AW257),""))</f>
        <v>0</v>
      </c>
      <c r="AY257" s="470"/>
      <c r="AZ257" s="471">
        <f>IF($BB$3="４週",AX257/4,IF($BB$3="暦月",'通所リハ（100名）'!AX257/('通所リハ（100名）'!$BB$8/7),""))</f>
        <v>0</v>
      </c>
      <c r="BA257" s="472"/>
      <c r="BB257" s="416"/>
      <c r="BC257" s="363"/>
      <c r="BD257" s="363"/>
      <c r="BE257" s="363"/>
      <c r="BF257" s="364"/>
    </row>
    <row r="258" spans="2:58" ht="20.25" customHeight="1" x14ac:dyDescent="0.45">
      <c r="B258" s="480"/>
      <c r="C258" s="381"/>
      <c r="D258" s="382"/>
      <c r="E258" s="383"/>
      <c r="F258" s="113">
        <f>C256</f>
        <v>0</v>
      </c>
      <c r="G258" s="404"/>
      <c r="H258" s="397"/>
      <c r="I258" s="398"/>
      <c r="J258" s="398"/>
      <c r="K258" s="399"/>
      <c r="L258" s="409"/>
      <c r="M258" s="410"/>
      <c r="N258" s="410"/>
      <c r="O258" s="411"/>
      <c r="P258" s="473" t="s">
        <v>45</v>
      </c>
      <c r="Q258" s="474"/>
      <c r="R258" s="475"/>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76">
        <f>IF($BB$3="４週",SUM(S258:AT258),IF($BB$3="暦月",SUM(S258:AW258),""))</f>
        <v>0</v>
      </c>
      <c r="AY258" s="477"/>
      <c r="AZ258" s="478">
        <f>IF($BB$3="４週",AX258/4,IF($BB$3="暦月",'通所リハ（100名）'!AX258/('通所リハ（100名）'!$BB$8/7),""))</f>
        <v>0</v>
      </c>
      <c r="BA258" s="479"/>
      <c r="BB258" s="417"/>
      <c r="BC258" s="410"/>
      <c r="BD258" s="410"/>
      <c r="BE258" s="410"/>
      <c r="BF258" s="411"/>
    </row>
    <row r="259" spans="2:58" ht="20.25" customHeight="1" x14ac:dyDescent="0.45">
      <c r="B259" s="480">
        <f>B256+1</f>
        <v>80</v>
      </c>
      <c r="C259" s="375"/>
      <c r="D259" s="376"/>
      <c r="E259" s="377"/>
      <c r="F259" s="110"/>
      <c r="G259" s="403"/>
      <c r="H259" s="405"/>
      <c r="I259" s="398"/>
      <c r="J259" s="398"/>
      <c r="K259" s="399"/>
      <c r="L259" s="406"/>
      <c r="M259" s="407"/>
      <c r="N259" s="407"/>
      <c r="O259" s="408"/>
      <c r="P259" s="481" t="s">
        <v>44</v>
      </c>
      <c r="Q259" s="482"/>
      <c r="R259" s="48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462"/>
      <c r="AY259" s="463"/>
      <c r="AZ259" s="464"/>
      <c r="BA259" s="465"/>
      <c r="BB259" s="415"/>
      <c r="BC259" s="407"/>
      <c r="BD259" s="407"/>
      <c r="BE259" s="407"/>
      <c r="BF259" s="408"/>
    </row>
    <row r="260" spans="2:58" ht="20.25" customHeight="1" x14ac:dyDescent="0.45">
      <c r="B260" s="480"/>
      <c r="C260" s="378"/>
      <c r="D260" s="379"/>
      <c r="E260" s="380"/>
      <c r="F260" s="85"/>
      <c r="G260" s="393"/>
      <c r="H260" s="397"/>
      <c r="I260" s="398"/>
      <c r="J260" s="398"/>
      <c r="K260" s="399"/>
      <c r="L260" s="362"/>
      <c r="M260" s="363"/>
      <c r="N260" s="363"/>
      <c r="O260" s="364"/>
      <c r="P260" s="466" t="s">
        <v>14</v>
      </c>
      <c r="Q260" s="467"/>
      <c r="R260" s="468"/>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69">
        <f>IF($BB$3="４週",SUM(S260:AT260),IF($BB$3="暦月",SUM(S260:AW260),""))</f>
        <v>0</v>
      </c>
      <c r="AY260" s="470"/>
      <c r="AZ260" s="471">
        <f>IF($BB$3="４週",AX260/4,IF($BB$3="暦月",'通所リハ（100名）'!AX260/('通所リハ（100名）'!$BB$8/7),""))</f>
        <v>0</v>
      </c>
      <c r="BA260" s="472"/>
      <c r="BB260" s="416"/>
      <c r="BC260" s="363"/>
      <c r="BD260" s="363"/>
      <c r="BE260" s="363"/>
      <c r="BF260" s="364"/>
    </row>
    <row r="261" spans="2:58" ht="20.25" customHeight="1" x14ac:dyDescent="0.45">
      <c r="B261" s="480"/>
      <c r="C261" s="381"/>
      <c r="D261" s="382"/>
      <c r="E261" s="383"/>
      <c r="F261" s="113">
        <f>C259</f>
        <v>0</v>
      </c>
      <c r="G261" s="404"/>
      <c r="H261" s="397"/>
      <c r="I261" s="398"/>
      <c r="J261" s="398"/>
      <c r="K261" s="399"/>
      <c r="L261" s="409"/>
      <c r="M261" s="410"/>
      <c r="N261" s="410"/>
      <c r="O261" s="411"/>
      <c r="P261" s="473" t="s">
        <v>45</v>
      </c>
      <c r="Q261" s="474"/>
      <c r="R261" s="475"/>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76">
        <f>IF($BB$3="４週",SUM(S261:AT261),IF($BB$3="暦月",SUM(S261:AW261),""))</f>
        <v>0</v>
      </c>
      <c r="AY261" s="477"/>
      <c r="AZ261" s="478">
        <f>IF($BB$3="４週",AX261/4,IF($BB$3="暦月",'通所リハ（100名）'!AX261/('通所リハ（100名）'!$BB$8/7),""))</f>
        <v>0</v>
      </c>
      <c r="BA261" s="479"/>
      <c r="BB261" s="417"/>
      <c r="BC261" s="410"/>
      <c r="BD261" s="410"/>
      <c r="BE261" s="410"/>
      <c r="BF261" s="411"/>
    </row>
    <row r="262" spans="2:58" ht="20.25" customHeight="1" x14ac:dyDescent="0.45">
      <c r="B262" s="480">
        <f>B259+1</f>
        <v>81</v>
      </c>
      <c r="C262" s="375"/>
      <c r="D262" s="376"/>
      <c r="E262" s="377"/>
      <c r="F262" s="110"/>
      <c r="G262" s="403"/>
      <c r="H262" s="405"/>
      <c r="I262" s="398"/>
      <c r="J262" s="398"/>
      <c r="K262" s="399"/>
      <c r="L262" s="406"/>
      <c r="M262" s="407"/>
      <c r="N262" s="407"/>
      <c r="O262" s="408"/>
      <c r="P262" s="481" t="s">
        <v>44</v>
      </c>
      <c r="Q262" s="482"/>
      <c r="R262" s="48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462"/>
      <c r="AY262" s="463"/>
      <c r="AZ262" s="464"/>
      <c r="BA262" s="465"/>
      <c r="BB262" s="415"/>
      <c r="BC262" s="407"/>
      <c r="BD262" s="407"/>
      <c r="BE262" s="407"/>
      <c r="BF262" s="408"/>
    </row>
    <row r="263" spans="2:58" ht="20.25" customHeight="1" x14ac:dyDescent="0.45">
      <c r="B263" s="480"/>
      <c r="C263" s="378"/>
      <c r="D263" s="379"/>
      <c r="E263" s="380"/>
      <c r="F263" s="85"/>
      <c r="G263" s="393"/>
      <c r="H263" s="397"/>
      <c r="I263" s="398"/>
      <c r="J263" s="398"/>
      <c r="K263" s="399"/>
      <c r="L263" s="362"/>
      <c r="M263" s="363"/>
      <c r="N263" s="363"/>
      <c r="O263" s="364"/>
      <c r="P263" s="466" t="s">
        <v>14</v>
      </c>
      <c r="Q263" s="467"/>
      <c r="R263" s="468"/>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69">
        <f>IF($BB$3="４週",SUM(S263:AT263),IF($BB$3="暦月",SUM(S263:AW263),""))</f>
        <v>0</v>
      </c>
      <c r="AY263" s="470"/>
      <c r="AZ263" s="471">
        <f>IF($BB$3="４週",AX263/4,IF($BB$3="暦月",'通所リハ（100名）'!AX263/('通所リハ（100名）'!$BB$8/7),""))</f>
        <v>0</v>
      </c>
      <c r="BA263" s="472"/>
      <c r="BB263" s="416"/>
      <c r="BC263" s="363"/>
      <c r="BD263" s="363"/>
      <c r="BE263" s="363"/>
      <c r="BF263" s="364"/>
    </row>
    <row r="264" spans="2:58" ht="20.25" customHeight="1" x14ac:dyDescent="0.45">
      <c r="B264" s="480"/>
      <c r="C264" s="381"/>
      <c r="D264" s="382"/>
      <c r="E264" s="383"/>
      <c r="F264" s="113">
        <f>C262</f>
        <v>0</v>
      </c>
      <c r="G264" s="404"/>
      <c r="H264" s="397"/>
      <c r="I264" s="398"/>
      <c r="J264" s="398"/>
      <c r="K264" s="399"/>
      <c r="L264" s="409"/>
      <c r="M264" s="410"/>
      <c r="N264" s="410"/>
      <c r="O264" s="411"/>
      <c r="P264" s="473" t="s">
        <v>45</v>
      </c>
      <c r="Q264" s="474"/>
      <c r="R264" s="475"/>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76">
        <f>IF($BB$3="４週",SUM(S264:AT264),IF($BB$3="暦月",SUM(S264:AW264),""))</f>
        <v>0</v>
      </c>
      <c r="AY264" s="477"/>
      <c r="AZ264" s="478">
        <f>IF($BB$3="４週",AX264/4,IF($BB$3="暦月",'通所リハ（100名）'!AX264/('通所リハ（100名）'!$BB$8/7),""))</f>
        <v>0</v>
      </c>
      <c r="BA264" s="479"/>
      <c r="BB264" s="417"/>
      <c r="BC264" s="410"/>
      <c r="BD264" s="410"/>
      <c r="BE264" s="410"/>
      <c r="BF264" s="411"/>
    </row>
    <row r="265" spans="2:58" ht="20.25" customHeight="1" x14ac:dyDescent="0.45">
      <c r="B265" s="480">
        <f>B262+1</f>
        <v>82</v>
      </c>
      <c r="C265" s="375"/>
      <c r="D265" s="376"/>
      <c r="E265" s="377"/>
      <c r="F265" s="110"/>
      <c r="G265" s="403"/>
      <c r="H265" s="405"/>
      <c r="I265" s="398"/>
      <c r="J265" s="398"/>
      <c r="K265" s="399"/>
      <c r="L265" s="406"/>
      <c r="M265" s="407"/>
      <c r="N265" s="407"/>
      <c r="O265" s="408"/>
      <c r="P265" s="481" t="s">
        <v>44</v>
      </c>
      <c r="Q265" s="482"/>
      <c r="R265" s="48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462"/>
      <c r="AY265" s="463"/>
      <c r="AZ265" s="464"/>
      <c r="BA265" s="465"/>
      <c r="BB265" s="415"/>
      <c r="BC265" s="407"/>
      <c r="BD265" s="407"/>
      <c r="BE265" s="407"/>
      <c r="BF265" s="408"/>
    </row>
    <row r="266" spans="2:58" ht="20.25" customHeight="1" x14ac:dyDescent="0.45">
      <c r="B266" s="480"/>
      <c r="C266" s="378"/>
      <c r="D266" s="379"/>
      <c r="E266" s="380"/>
      <c r="F266" s="85"/>
      <c r="G266" s="393"/>
      <c r="H266" s="397"/>
      <c r="I266" s="398"/>
      <c r="J266" s="398"/>
      <c r="K266" s="399"/>
      <c r="L266" s="362"/>
      <c r="M266" s="363"/>
      <c r="N266" s="363"/>
      <c r="O266" s="364"/>
      <c r="P266" s="466" t="s">
        <v>14</v>
      </c>
      <c r="Q266" s="467"/>
      <c r="R266" s="468"/>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69">
        <f>IF($BB$3="４週",SUM(S266:AT266),IF($BB$3="暦月",SUM(S266:AW266),""))</f>
        <v>0</v>
      </c>
      <c r="AY266" s="470"/>
      <c r="AZ266" s="471">
        <f>IF($BB$3="４週",AX266/4,IF($BB$3="暦月",'通所リハ（100名）'!AX266/('通所リハ（100名）'!$BB$8/7),""))</f>
        <v>0</v>
      </c>
      <c r="BA266" s="472"/>
      <c r="BB266" s="416"/>
      <c r="BC266" s="363"/>
      <c r="BD266" s="363"/>
      <c r="BE266" s="363"/>
      <c r="BF266" s="364"/>
    </row>
    <row r="267" spans="2:58" ht="20.25" customHeight="1" x14ac:dyDescent="0.45">
      <c r="B267" s="480"/>
      <c r="C267" s="381"/>
      <c r="D267" s="382"/>
      <c r="E267" s="383"/>
      <c r="F267" s="113">
        <f>C265</f>
        <v>0</v>
      </c>
      <c r="G267" s="404"/>
      <c r="H267" s="397"/>
      <c r="I267" s="398"/>
      <c r="J267" s="398"/>
      <c r="K267" s="399"/>
      <c r="L267" s="409"/>
      <c r="M267" s="410"/>
      <c r="N267" s="410"/>
      <c r="O267" s="411"/>
      <c r="P267" s="473" t="s">
        <v>45</v>
      </c>
      <c r="Q267" s="474"/>
      <c r="R267" s="475"/>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76">
        <f>IF($BB$3="４週",SUM(S267:AT267),IF($BB$3="暦月",SUM(S267:AW267),""))</f>
        <v>0</v>
      </c>
      <c r="AY267" s="477"/>
      <c r="AZ267" s="478">
        <f>IF($BB$3="４週",AX267/4,IF($BB$3="暦月",'通所リハ（100名）'!AX267/('通所リハ（100名）'!$BB$8/7),""))</f>
        <v>0</v>
      </c>
      <c r="BA267" s="479"/>
      <c r="BB267" s="417"/>
      <c r="BC267" s="410"/>
      <c r="BD267" s="410"/>
      <c r="BE267" s="410"/>
      <c r="BF267" s="411"/>
    </row>
    <row r="268" spans="2:58" ht="20.25" customHeight="1" x14ac:dyDescent="0.45">
      <c r="B268" s="480">
        <f>B265+1</f>
        <v>83</v>
      </c>
      <c r="C268" s="375"/>
      <c r="D268" s="376"/>
      <c r="E268" s="377"/>
      <c r="F268" s="110"/>
      <c r="G268" s="403"/>
      <c r="H268" s="405"/>
      <c r="I268" s="398"/>
      <c r="J268" s="398"/>
      <c r="K268" s="399"/>
      <c r="L268" s="406"/>
      <c r="M268" s="407"/>
      <c r="N268" s="407"/>
      <c r="O268" s="408"/>
      <c r="P268" s="481" t="s">
        <v>44</v>
      </c>
      <c r="Q268" s="482"/>
      <c r="R268" s="48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462"/>
      <c r="AY268" s="463"/>
      <c r="AZ268" s="464"/>
      <c r="BA268" s="465"/>
      <c r="BB268" s="415"/>
      <c r="BC268" s="407"/>
      <c r="BD268" s="407"/>
      <c r="BE268" s="407"/>
      <c r="BF268" s="408"/>
    </row>
    <row r="269" spans="2:58" ht="20.25" customHeight="1" x14ac:dyDescent="0.45">
      <c r="B269" s="480"/>
      <c r="C269" s="378"/>
      <c r="D269" s="379"/>
      <c r="E269" s="380"/>
      <c r="F269" s="85"/>
      <c r="G269" s="393"/>
      <c r="H269" s="397"/>
      <c r="I269" s="398"/>
      <c r="J269" s="398"/>
      <c r="K269" s="399"/>
      <c r="L269" s="362"/>
      <c r="M269" s="363"/>
      <c r="N269" s="363"/>
      <c r="O269" s="364"/>
      <c r="P269" s="466" t="s">
        <v>14</v>
      </c>
      <c r="Q269" s="467"/>
      <c r="R269" s="468"/>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69">
        <f>IF($BB$3="４週",SUM(S269:AT269),IF($BB$3="暦月",SUM(S269:AW269),""))</f>
        <v>0</v>
      </c>
      <c r="AY269" s="470"/>
      <c r="AZ269" s="471">
        <f>IF($BB$3="４週",AX269/4,IF($BB$3="暦月",'通所リハ（100名）'!AX269/('通所リハ（100名）'!$BB$8/7),""))</f>
        <v>0</v>
      </c>
      <c r="BA269" s="472"/>
      <c r="BB269" s="416"/>
      <c r="BC269" s="363"/>
      <c r="BD269" s="363"/>
      <c r="BE269" s="363"/>
      <c r="BF269" s="364"/>
    </row>
    <row r="270" spans="2:58" ht="20.25" customHeight="1" x14ac:dyDescent="0.45">
      <c r="B270" s="480"/>
      <c r="C270" s="381"/>
      <c r="D270" s="382"/>
      <c r="E270" s="383"/>
      <c r="F270" s="113">
        <f>C268</f>
        <v>0</v>
      </c>
      <c r="G270" s="404"/>
      <c r="H270" s="397"/>
      <c r="I270" s="398"/>
      <c r="J270" s="398"/>
      <c r="K270" s="399"/>
      <c r="L270" s="409"/>
      <c r="M270" s="410"/>
      <c r="N270" s="410"/>
      <c r="O270" s="411"/>
      <c r="P270" s="473" t="s">
        <v>45</v>
      </c>
      <c r="Q270" s="474"/>
      <c r="R270" s="475"/>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76">
        <f>IF($BB$3="４週",SUM(S270:AT270),IF($BB$3="暦月",SUM(S270:AW270),""))</f>
        <v>0</v>
      </c>
      <c r="AY270" s="477"/>
      <c r="AZ270" s="478">
        <f>IF($BB$3="４週",AX270/4,IF($BB$3="暦月",'通所リハ（100名）'!AX270/('通所リハ（100名）'!$BB$8/7),""))</f>
        <v>0</v>
      </c>
      <c r="BA270" s="479"/>
      <c r="BB270" s="417"/>
      <c r="BC270" s="410"/>
      <c r="BD270" s="410"/>
      <c r="BE270" s="410"/>
      <c r="BF270" s="411"/>
    </row>
    <row r="271" spans="2:58" ht="20.25" customHeight="1" x14ac:dyDescent="0.45">
      <c r="B271" s="480">
        <f>B268+1</f>
        <v>84</v>
      </c>
      <c r="C271" s="375"/>
      <c r="D271" s="376"/>
      <c r="E271" s="377"/>
      <c r="F271" s="110"/>
      <c r="G271" s="403"/>
      <c r="H271" s="405"/>
      <c r="I271" s="398"/>
      <c r="J271" s="398"/>
      <c r="K271" s="399"/>
      <c r="L271" s="406"/>
      <c r="M271" s="407"/>
      <c r="N271" s="407"/>
      <c r="O271" s="408"/>
      <c r="P271" s="481" t="s">
        <v>44</v>
      </c>
      <c r="Q271" s="482"/>
      <c r="R271" s="48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462"/>
      <c r="AY271" s="463"/>
      <c r="AZ271" s="464"/>
      <c r="BA271" s="465"/>
      <c r="BB271" s="415"/>
      <c r="BC271" s="407"/>
      <c r="BD271" s="407"/>
      <c r="BE271" s="407"/>
      <c r="BF271" s="408"/>
    </row>
    <row r="272" spans="2:58" ht="20.25" customHeight="1" x14ac:dyDescent="0.45">
      <c r="B272" s="480"/>
      <c r="C272" s="378"/>
      <c r="D272" s="379"/>
      <c r="E272" s="380"/>
      <c r="F272" s="85"/>
      <c r="G272" s="393"/>
      <c r="H272" s="397"/>
      <c r="I272" s="398"/>
      <c r="J272" s="398"/>
      <c r="K272" s="399"/>
      <c r="L272" s="362"/>
      <c r="M272" s="363"/>
      <c r="N272" s="363"/>
      <c r="O272" s="364"/>
      <c r="P272" s="466" t="s">
        <v>14</v>
      </c>
      <c r="Q272" s="467"/>
      <c r="R272" s="468"/>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69">
        <f>IF($BB$3="４週",SUM(S272:AT272),IF($BB$3="暦月",SUM(S272:AW272),""))</f>
        <v>0</v>
      </c>
      <c r="AY272" s="470"/>
      <c r="AZ272" s="471">
        <f>IF($BB$3="４週",AX272/4,IF($BB$3="暦月",'通所リハ（100名）'!AX272/('通所リハ（100名）'!$BB$8/7),""))</f>
        <v>0</v>
      </c>
      <c r="BA272" s="472"/>
      <c r="BB272" s="416"/>
      <c r="BC272" s="363"/>
      <c r="BD272" s="363"/>
      <c r="BE272" s="363"/>
      <c r="BF272" s="364"/>
    </row>
    <row r="273" spans="2:58" ht="20.25" customHeight="1" x14ac:dyDescent="0.45">
      <c r="B273" s="480"/>
      <c r="C273" s="381"/>
      <c r="D273" s="382"/>
      <c r="E273" s="383"/>
      <c r="F273" s="113">
        <f>C271</f>
        <v>0</v>
      </c>
      <c r="G273" s="404"/>
      <c r="H273" s="397"/>
      <c r="I273" s="398"/>
      <c r="J273" s="398"/>
      <c r="K273" s="399"/>
      <c r="L273" s="409"/>
      <c r="M273" s="410"/>
      <c r="N273" s="410"/>
      <c r="O273" s="411"/>
      <c r="P273" s="473" t="s">
        <v>45</v>
      </c>
      <c r="Q273" s="474"/>
      <c r="R273" s="475"/>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76">
        <f>IF($BB$3="４週",SUM(S273:AT273),IF($BB$3="暦月",SUM(S273:AW273),""))</f>
        <v>0</v>
      </c>
      <c r="AY273" s="477"/>
      <c r="AZ273" s="478">
        <f>IF($BB$3="４週",AX273/4,IF($BB$3="暦月",'通所リハ（100名）'!AX273/('通所リハ（100名）'!$BB$8/7),""))</f>
        <v>0</v>
      </c>
      <c r="BA273" s="479"/>
      <c r="BB273" s="417"/>
      <c r="BC273" s="410"/>
      <c r="BD273" s="410"/>
      <c r="BE273" s="410"/>
      <c r="BF273" s="411"/>
    </row>
    <row r="274" spans="2:58" ht="20.25" customHeight="1" x14ac:dyDescent="0.45">
      <c r="B274" s="480">
        <f>B271+1</f>
        <v>85</v>
      </c>
      <c r="C274" s="375"/>
      <c r="D274" s="376"/>
      <c r="E274" s="377"/>
      <c r="F274" s="110"/>
      <c r="G274" s="403"/>
      <c r="H274" s="405"/>
      <c r="I274" s="398"/>
      <c r="J274" s="398"/>
      <c r="K274" s="399"/>
      <c r="L274" s="406"/>
      <c r="M274" s="407"/>
      <c r="N274" s="407"/>
      <c r="O274" s="408"/>
      <c r="P274" s="481" t="s">
        <v>44</v>
      </c>
      <c r="Q274" s="482"/>
      <c r="R274" s="48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462"/>
      <c r="AY274" s="463"/>
      <c r="AZ274" s="464"/>
      <c r="BA274" s="465"/>
      <c r="BB274" s="415"/>
      <c r="BC274" s="407"/>
      <c r="BD274" s="407"/>
      <c r="BE274" s="407"/>
      <c r="BF274" s="408"/>
    </row>
    <row r="275" spans="2:58" ht="20.25" customHeight="1" x14ac:dyDescent="0.45">
      <c r="B275" s="480"/>
      <c r="C275" s="378"/>
      <c r="D275" s="379"/>
      <c r="E275" s="380"/>
      <c r="F275" s="85"/>
      <c r="G275" s="393"/>
      <c r="H275" s="397"/>
      <c r="I275" s="398"/>
      <c r="J275" s="398"/>
      <c r="K275" s="399"/>
      <c r="L275" s="362"/>
      <c r="M275" s="363"/>
      <c r="N275" s="363"/>
      <c r="O275" s="364"/>
      <c r="P275" s="466" t="s">
        <v>14</v>
      </c>
      <c r="Q275" s="467"/>
      <c r="R275" s="468"/>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69">
        <f>IF($BB$3="４週",SUM(S275:AT275),IF($BB$3="暦月",SUM(S275:AW275),""))</f>
        <v>0</v>
      </c>
      <c r="AY275" s="470"/>
      <c r="AZ275" s="471">
        <f>IF($BB$3="４週",AX275/4,IF($BB$3="暦月",'通所リハ（100名）'!AX275/('通所リハ（100名）'!$BB$8/7),""))</f>
        <v>0</v>
      </c>
      <c r="BA275" s="472"/>
      <c r="BB275" s="416"/>
      <c r="BC275" s="363"/>
      <c r="BD275" s="363"/>
      <c r="BE275" s="363"/>
      <c r="BF275" s="364"/>
    </row>
    <row r="276" spans="2:58" ht="20.25" customHeight="1" x14ac:dyDescent="0.45">
      <c r="B276" s="480"/>
      <c r="C276" s="381"/>
      <c r="D276" s="382"/>
      <c r="E276" s="383"/>
      <c r="F276" s="113">
        <f>C274</f>
        <v>0</v>
      </c>
      <c r="G276" s="404"/>
      <c r="H276" s="397"/>
      <c r="I276" s="398"/>
      <c r="J276" s="398"/>
      <c r="K276" s="399"/>
      <c r="L276" s="409"/>
      <c r="M276" s="410"/>
      <c r="N276" s="410"/>
      <c r="O276" s="411"/>
      <c r="P276" s="473" t="s">
        <v>45</v>
      </c>
      <c r="Q276" s="474"/>
      <c r="R276" s="475"/>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76">
        <f>IF($BB$3="４週",SUM(S276:AT276),IF($BB$3="暦月",SUM(S276:AW276),""))</f>
        <v>0</v>
      </c>
      <c r="AY276" s="477"/>
      <c r="AZ276" s="478">
        <f>IF($BB$3="４週",AX276/4,IF($BB$3="暦月",'通所リハ（100名）'!AX276/('通所リハ（100名）'!$BB$8/7),""))</f>
        <v>0</v>
      </c>
      <c r="BA276" s="479"/>
      <c r="BB276" s="417"/>
      <c r="BC276" s="410"/>
      <c r="BD276" s="410"/>
      <c r="BE276" s="410"/>
      <c r="BF276" s="411"/>
    </row>
    <row r="277" spans="2:58" ht="20.25" customHeight="1" x14ac:dyDescent="0.45">
      <c r="B277" s="480">
        <f>B274+1</f>
        <v>86</v>
      </c>
      <c r="C277" s="375"/>
      <c r="D277" s="376"/>
      <c r="E277" s="377"/>
      <c r="F277" s="110"/>
      <c r="G277" s="403"/>
      <c r="H277" s="405"/>
      <c r="I277" s="398"/>
      <c r="J277" s="398"/>
      <c r="K277" s="399"/>
      <c r="L277" s="406"/>
      <c r="M277" s="407"/>
      <c r="N277" s="407"/>
      <c r="O277" s="408"/>
      <c r="P277" s="481" t="s">
        <v>44</v>
      </c>
      <c r="Q277" s="482"/>
      <c r="R277" s="48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462"/>
      <c r="AY277" s="463"/>
      <c r="AZ277" s="464"/>
      <c r="BA277" s="465"/>
      <c r="BB277" s="415"/>
      <c r="BC277" s="407"/>
      <c r="BD277" s="407"/>
      <c r="BE277" s="407"/>
      <c r="BF277" s="408"/>
    </row>
    <row r="278" spans="2:58" ht="20.25" customHeight="1" x14ac:dyDescent="0.45">
      <c r="B278" s="480"/>
      <c r="C278" s="378"/>
      <c r="D278" s="379"/>
      <c r="E278" s="380"/>
      <c r="F278" s="85"/>
      <c r="G278" s="393"/>
      <c r="H278" s="397"/>
      <c r="I278" s="398"/>
      <c r="J278" s="398"/>
      <c r="K278" s="399"/>
      <c r="L278" s="362"/>
      <c r="M278" s="363"/>
      <c r="N278" s="363"/>
      <c r="O278" s="364"/>
      <c r="P278" s="466" t="s">
        <v>14</v>
      </c>
      <c r="Q278" s="467"/>
      <c r="R278" s="468"/>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69">
        <f>IF($BB$3="４週",SUM(S278:AT278),IF($BB$3="暦月",SUM(S278:AW278),""))</f>
        <v>0</v>
      </c>
      <c r="AY278" s="470"/>
      <c r="AZ278" s="471">
        <f>IF($BB$3="４週",AX278/4,IF($BB$3="暦月",'通所リハ（100名）'!AX278/('通所リハ（100名）'!$BB$8/7),""))</f>
        <v>0</v>
      </c>
      <c r="BA278" s="472"/>
      <c r="BB278" s="416"/>
      <c r="BC278" s="363"/>
      <c r="BD278" s="363"/>
      <c r="BE278" s="363"/>
      <c r="BF278" s="364"/>
    </row>
    <row r="279" spans="2:58" ht="20.25" customHeight="1" x14ac:dyDescent="0.45">
      <c r="B279" s="480"/>
      <c r="C279" s="381"/>
      <c r="D279" s="382"/>
      <c r="E279" s="383"/>
      <c r="F279" s="113">
        <f>C277</f>
        <v>0</v>
      </c>
      <c r="G279" s="404"/>
      <c r="H279" s="397"/>
      <c r="I279" s="398"/>
      <c r="J279" s="398"/>
      <c r="K279" s="399"/>
      <c r="L279" s="409"/>
      <c r="M279" s="410"/>
      <c r="N279" s="410"/>
      <c r="O279" s="411"/>
      <c r="P279" s="473" t="s">
        <v>45</v>
      </c>
      <c r="Q279" s="474"/>
      <c r="R279" s="475"/>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76">
        <f>IF($BB$3="４週",SUM(S279:AT279),IF($BB$3="暦月",SUM(S279:AW279),""))</f>
        <v>0</v>
      </c>
      <c r="AY279" s="477"/>
      <c r="AZ279" s="478">
        <f>IF($BB$3="４週",AX279/4,IF($BB$3="暦月",'通所リハ（100名）'!AX279/('通所リハ（100名）'!$BB$8/7),""))</f>
        <v>0</v>
      </c>
      <c r="BA279" s="479"/>
      <c r="BB279" s="417"/>
      <c r="BC279" s="410"/>
      <c r="BD279" s="410"/>
      <c r="BE279" s="410"/>
      <c r="BF279" s="411"/>
    </row>
    <row r="280" spans="2:58" ht="20.25" customHeight="1" x14ac:dyDescent="0.45">
      <c r="B280" s="480">
        <f>B277+1</f>
        <v>87</v>
      </c>
      <c r="C280" s="375"/>
      <c r="D280" s="376"/>
      <c r="E280" s="377"/>
      <c r="F280" s="110"/>
      <c r="G280" s="403"/>
      <c r="H280" s="405"/>
      <c r="I280" s="398"/>
      <c r="J280" s="398"/>
      <c r="K280" s="399"/>
      <c r="L280" s="406"/>
      <c r="M280" s="407"/>
      <c r="N280" s="407"/>
      <c r="O280" s="408"/>
      <c r="P280" s="481" t="s">
        <v>44</v>
      </c>
      <c r="Q280" s="482"/>
      <c r="R280" s="48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462"/>
      <c r="AY280" s="463"/>
      <c r="AZ280" s="464"/>
      <c r="BA280" s="465"/>
      <c r="BB280" s="415"/>
      <c r="BC280" s="407"/>
      <c r="BD280" s="407"/>
      <c r="BE280" s="407"/>
      <c r="BF280" s="408"/>
    </row>
    <row r="281" spans="2:58" ht="20.25" customHeight="1" x14ac:dyDescent="0.45">
      <c r="B281" s="480"/>
      <c r="C281" s="378"/>
      <c r="D281" s="379"/>
      <c r="E281" s="380"/>
      <c r="F281" s="85"/>
      <c r="G281" s="393"/>
      <c r="H281" s="397"/>
      <c r="I281" s="398"/>
      <c r="J281" s="398"/>
      <c r="K281" s="399"/>
      <c r="L281" s="362"/>
      <c r="M281" s="363"/>
      <c r="N281" s="363"/>
      <c r="O281" s="364"/>
      <c r="P281" s="466" t="s">
        <v>14</v>
      </c>
      <c r="Q281" s="467"/>
      <c r="R281" s="468"/>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69">
        <f>IF($BB$3="４週",SUM(S281:AT281),IF($BB$3="暦月",SUM(S281:AW281),""))</f>
        <v>0</v>
      </c>
      <c r="AY281" s="470"/>
      <c r="AZ281" s="471">
        <f>IF($BB$3="４週",AX281/4,IF($BB$3="暦月",'通所リハ（100名）'!AX281/('通所リハ（100名）'!$BB$8/7),""))</f>
        <v>0</v>
      </c>
      <c r="BA281" s="472"/>
      <c r="BB281" s="416"/>
      <c r="BC281" s="363"/>
      <c r="BD281" s="363"/>
      <c r="BE281" s="363"/>
      <c r="BF281" s="364"/>
    </row>
    <row r="282" spans="2:58" ht="20.25" customHeight="1" x14ac:dyDescent="0.45">
      <c r="B282" s="480"/>
      <c r="C282" s="381"/>
      <c r="D282" s="382"/>
      <c r="E282" s="383"/>
      <c r="F282" s="113">
        <f>C280</f>
        <v>0</v>
      </c>
      <c r="G282" s="404"/>
      <c r="H282" s="397"/>
      <c r="I282" s="398"/>
      <c r="J282" s="398"/>
      <c r="K282" s="399"/>
      <c r="L282" s="409"/>
      <c r="M282" s="410"/>
      <c r="N282" s="410"/>
      <c r="O282" s="411"/>
      <c r="P282" s="473" t="s">
        <v>45</v>
      </c>
      <c r="Q282" s="474"/>
      <c r="R282" s="475"/>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76">
        <f>IF($BB$3="４週",SUM(S282:AT282),IF($BB$3="暦月",SUM(S282:AW282),""))</f>
        <v>0</v>
      </c>
      <c r="AY282" s="477"/>
      <c r="AZ282" s="478">
        <f>IF($BB$3="４週",AX282/4,IF($BB$3="暦月",'通所リハ（100名）'!AX282/('通所リハ（100名）'!$BB$8/7),""))</f>
        <v>0</v>
      </c>
      <c r="BA282" s="479"/>
      <c r="BB282" s="417"/>
      <c r="BC282" s="410"/>
      <c r="BD282" s="410"/>
      <c r="BE282" s="410"/>
      <c r="BF282" s="411"/>
    </row>
    <row r="283" spans="2:58" ht="20.25" customHeight="1" x14ac:dyDescent="0.45">
      <c r="B283" s="480">
        <f>B280+1</f>
        <v>88</v>
      </c>
      <c r="C283" s="375"/>
      <c r="D283" s="376"/>
      <c r="E283" s="377"/>
      <c r="F283" s="110"/>
      <c r="G283" s="403"/>
      <c r="H283" s="405"/>
      <c r="I283" s="398"/>
      <c r="J283" s="398"/>
      <c r="K283" s="399"/>
      <c r="L283" s="406"/>
      <c r="M283" s="407"/>
      <c r="N283" s="407"/>
      <c r="O283" s="408"/>
      <c r="P283" s="481" t="s">
        <v>44</v>
      </c>
      <c r="Q283" s="482"/>
      <c r="R283" s="48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462"/>
      <c r="AY283" s="463"/>
      <c r="AZ283" s="464"/>
      <c r="BA283" s="465"/>
      <c r="BB283" s="415"/>
      <c r="BC283" s="407"/>
      <c r="BD283" s="407"/>
      <c r="BE283" s="407"/>
      <c r="BF283" s="408"/>
    </row>
    <row r="284" spans="2:58" ht="20.25" customHeight="1" x14ac:dyDescent="0.45">
      <c r="B284" s="480"/>
      <c r="C284" s="378"/>
      <c r="D284" s="379"/>
      <c r="E284" s="380"/>
      <c r="F284" s="85"/>
      <c r="G284" s="393"/>
      <c r="H284" s="397"/>
      <c r="I284" s="398"/>
      <c r="J284" s="398"/>
      <c r="K284" s="399"/>
      <c r="L284" s="362"/>
      <c r="M284" s="363"/>
      <c r="N284" s="363"/>
      <c r="O284" s="364"/>
      <c r="P284" s="466" t="s">
        <v>14</v>
      </c>
      <c r="Q284" s="467"/>
      <c r="R284" s="468"/>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69">
        <f>IF($BB$3="４週",SUM(S284:AT284),IF($BB$3="暦月",SUM(S284:AW284),""))</f>
        <v>0</v>
      </c>
      <c r="AY284" s="470"/>
      <c r="AZ284" s="471">
        <f>IF($BB$3="４週",AX284/4,IF($BB$3="暦月",'通所リハ（100名）'!AX284/('通所リハ（100名）'!$BB$8/7),""))</f>
        <v>0</v>
      </c>
      <c r="BA284" s="472"/>
      <c r="BB284" s="416"/>
      <c r="BC284" s="363"/>
      <c r="BD284" s="363"/>
      <c r="BE284" s="363"/>
      <c r="BF284" s="364"/>
    </row>
    <row r="285" spans="2:58" ht="20.25" customHeight="1" x14ac:dyDescent="0.45">
      <c r="B285" s="480"/>
      <c r="C285" s="381"/>
      <c r="D285" s="382"/>
      <c r="E285" s="383"/>
      <c r="F285" s="113">
        <f>C283</f>
        <v>0</v>
      </c>
      <c r="G285" s="404"/>
      <c r="H285" s="397"/>
      <c r="I285" s="398"/>
      <c r="J285" s="398"/>
      <c r="K285" s="399"/>
      <c r="L285" s="409"/>
      <c r="M285" s="410"/>
      <c r="N285" s="410"/>
      <c r="O285" s="411"/>
      <c r="P285" s="473" t="s">
        <v>45</v>
      </c>
      <c r="Q285" s="474"/>
      <c r="R285" s="475"/>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76">
        <f>IF($BB$3="４週",SUM(S285:AT285),IF($BB$3="暦月",SUM(S285:AW285),""))</f>
        <v>0</v>
      </c>
      <c r="AY285" s="477"/>
      <c r="AZ285" s="478">
        <f>IF($BB$3="４週",AX285/4,IF($BB$3="暦月",'通所リハ（100名）'!AX285/('通所リハ（100名）'!$BB$8/7),""))</f>
        <v>0</v>
      </c>
      <c r="BA285" s="479"/>
      <c r="BB285" s="417"/>
      <c r="BC285" s="410"/>
      <c r="BD285" s="410"/>
      <c r="BE285" s="410"/>
      <c r="BF285" s="411"/>
    </row>
    <row r="286" spans="2:58" ht="20.25" customHeight="1" x14ac:dyDescent="0.45">
      <c r="B286" s="480">
        <f>B283+1</f>
        <v>89</v>
      </c>
      <c r="C286" s="375"/>
      <c r="D286" s="376"/>
      <c r="E286" s="377"/>
      <c r="F286" s="110"/>
      <c r="G286" s="403"/>
      <c r="H286" s="405"/>
      <c r="I286" s="398"/>
      <c r="J286" s="398"/>
      <c r="K286" s="399"/>
      <c r="L286" s="406"/>
      <c r="M286" s="407"/>
      <c r="N286" s="407"/>
      <c r="O286" s="408"/>
      <c r="P286" s="481" t="s">
        <v>44</v>
      </c>
      <c r="Q286" s="482"/>
      <c r="R286" s="48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462"/>
      <c r="AY286" s="463"/>
      <c r="AZ286" s="464"/>
      <c r="BA286" s="465"/>
      <c r="BB286" s="415"/>
      <c r="BC286" s="407"/>
      <c r="BD286" s="407"/>
      <c r="BE286" s="407"/>
      <c r="BF286" s="408"/>
    </row>
    <row r="287" spans="2:58" ht="20.25" customHeight="1" x14ac:dyDescent="0.45">
      <c r="B287" s="480"/>
      <c r="C287" s="378"/>
      <c r="D287" s="379"/>
      <c r="E287" s="380"/>
      <c r="F287" s="85"/>
      <c r="G287" s="393"/>
      <c r="H287" s="397"/>
      <c r="I287" s="398"/>
      <c r="J287" s="398"/>
      <c r="K287" s="399"/>
      <c r="L287" s="362"/>
      <c r="M287" s="363"/>
      <c r="N287" s="363"/>
      <c r="O287" s="364"/>
      <c r="P287" s="466" t="s">
        <v>14</v>
      </c>
      <c r="Q287" s="467"/>
      <c r="R287" s="468"/>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69">
        <f>IF($BB$3="４週",SUM(S287:AT287),IF($BB$3="暦月",SUM(S287:AW287),""))</f>
        <v>0</v>
      </c>
      <c r="AY287" s="470"/>
      <c r="AZ287" s="471">
        <f>IF($BB$3="４週",AX287/4,IF($BB$3="暦月",'通所リハ（100名）'!AX287/('通所リハ（100名）'!$BB$8/7),""))</f>
        <v>0</v>
      </c>
      <c r="BA287" s="472"/>
      <c r="BB287" s="416"/>
      <c r="BC287" s="363"/>
      <c r="BD287" s="363"/>
      <c r="BE287" s="363"/>
      <c r="BF287" s="364"/>
    </row>
    <row r="288" spans="2:58" ht="20.25" customHeight="1" x14ac:dyDescent="0.45">
      <c r="B288" s="480"/>
      <c r="C288" s="381"/>
      <c r="D288" s="382"/>
      <c r="E288" s="383"/>
      <c r="F288" s="113">
        <f>C286</f>
        <v>0</v>
      </c>
      <c r="G288" s="404"/>
      <c r="H288" s="397"/>
      <c r="I288" s="398"/>
      <c r="J288" s="398"/>
      <c r="K288" s="399"/>
      <c r="L288" s="409"/>
      <c r="M288" s="410"/>
      <c r="N288" s="410"/>
      <c r="O288" s="411"/>
      <c r="P288" s="473" t="s">
        <v>45</v>
      </c>
      <c r="Q288" s="474"/>
      <c r="R288" s="475"/>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76">
        <f>IF($BB$3="４週",SUM(S288:AT288),IF($BB$3="暦月",SUM(S288:AW288),""))</f>
        <v>0</v>
      </c>
      <c r="AY288" s="477"/>
      <c r="AZ288" s="478">
        <f>IF($BB$3="４週",AX288/4,IF($BB$3="暦月",'通所リハ（100名）'!AX288/('通所リハ（100名）'!$BB$8/7),""))</f>
        <v>0</v>
      </c>
      <c r="BA288" s="479"/>
      <c r="BB288" s="417"/>
      <c r="BC288" s="410"/>
      <c r="BD288" s="410"/>
      <c r="BE288" s="410"/>
      <c r="BF288" s="411"/>
    </row>
    <row r="289" spans="2:58" ht="20.25" customHeight="1" x14ac:dyDescent="0.45">
      <c r="B289" s="480">
        <f>B286+1</f>
        <v>90</v>
      </c>
      <c r="C289" s="375"/>
      <c r="D289" s="376"/>
      <c r="E289" s="377"/>
      <c r="F289" s="110"/>
      <c r="G289" s="403"/>
      <c r="H289" s="405"/>
      <c r="I289" s="398"/>
      <c r="J289" s="398"/>
      <c r="K289" s="399"/>
      <c r="L289" s="406"/>
      <c r="M289" s="407"/>
      <c r="N289" s="407"/>
      <c r="O289" s="408"/>
      <c r="P289" s="481" t="s">
        <v>44</v>
      </c>
      <c r="Q289" s="482"/>
      <c r="R289" s="48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462"/>
      <c r="AY289" s="463"/>
      <c r="AZ289" s="464"/>
      <c r="BA289" s="465"/>
      <c r="BB289" s="415"/>
      <c r="BC289" s="407"/>
      <c r="BD289" s="407"/>
      <c r="BE289" s="407"/>
      <c r="BF289" s="408"/>
    </row>
    <row r="290" spans="2:58" ht="20.25" customHeight="1" x14ac:dyDescent="0.45">
      <c r="B290" s="480"/>
      <c r="C290" s="378"/>
      <c r="D290" s="379"/>
      <c r="E290" s="380"/>
      <c r="F290" s="85"/>
      <c r="G290" s="393"/>
      <c r="H290" s="397"/>
      <c r="I290" s="398"/>
      <c r="J290" s="398"/>
      <c r="K290" s="399"/>
      <c r="L290" s="362"/>
      <c r="M290" s="363"/>
      <c r="N290" s="363"/>
      <c r="O290" s="364"/>
      <c r="P290" s="466" t="s">
        <v>14</v>
      </c>
      <c r="Q290" s="467"/>
      <c r="R290" s="468"/>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69">
        <f>IF($BB$3="４週",SUM(S290:AT290),IF($BB$3="暦月",SUM(S290:AW290),""))</f>
        <v>0</v>
      </c>
      <c r="AY290" s="470"/>
      <c r="AZ290" s="471">
        <f>IF($BB$3="４週",AX290/4,IF($BB$3="暦月",'通所リハ（100名）'!AX290/('通所リハ（100名）'!$BB$8/7),""))</f>
        <v>0</v>
      </c>
      <c r="BA290" s="472"/>
      <c r="BB290" s="416"/>
      <c r="BC290" s="363"/>
      <c r="BD290" s="363"/>
      <c r="BE290" s="363"/>
      <c r="BF290" s="364"/>
    </row>
    <row r="291" spans="2:58" ht="20.25" customHeight="1" x14ac:dyDescent="0.45">
      <c r="B291" s="480"/>
      <c r="C291" s="381"/>
      <c r="D291" s="382"/>
      <c r="E291" s="383"/>
      <c r="F291" s="113">
        <f>C289</f>
        <v>0</v>
      </c>
      <c r="G291" s="404"/>
      <c r="H291" s="397"/>
      <c r="I291" s="398"/>
      <c r="J291" s="398"/>
      <c r="K291" s="399"/>
      <c r="L291" s="409"/>
      <c r="M291" s="410"/>
      <c r="N291" s="410"/>
      <c r="O291" s="411"/>
      <c r="P291" s="473" t="s">
        <v>45</v>
      </c>
      <c r="Q291" s="474"/>
      <c r="R291" s="475"/>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76">
        <f>IF($BB$3="４週",SUM(S291:AT291),IF($BB$3="暦月",SUM(S291:AW291),""))</f>
        <v>0</v>
      </c>
      <c r="AY291" s="477"/>
      <c r="AZ291" s="478">
        <f>IF($BB$3="４週",AX291/4,IF($BB$3="暦月",'通所リハ（100名）'!AX291/('通所リハ（100名）'!$BB$8/7),""))</f>
        <v>0</v>
      </c>
      <c r="BA291" s="479"/>
      <c r="BB291" s="417"/>
      <c r="BC291" s="410"/>
      <c r="BD291" s="410"/>
      <c r="BE291" s="410"/>
      <c r="BF291" s="411"/>
    </row>
    <row r="292" spans="2:58" ht="20.25" customHeight="1" x14ac:dyDescent="0.45">
      <c r="B292" s="480">
        <f>B289+1</f>
        <v>91</v>
      </c>
      <c r="C292" s="375"/>
      <c r="D292" s="376"/>
      <c r="E292" s="377"/>
      <c r="F292" s="110"/>
      <c r="G292" s="403"/>
      <c r="H292" s="405"/>
      <c r="I292" s="398"/>
      <c r="J292" s="398"/>
      <c r="K292" s="399"/>
      <c r="L292" s="406"/>
      <c r="M292" s="407"/>
      <c r="N292" s="407"/>
      <c r="O292" s="408"/>
      <c r="P292" s="481" t="s">
        <v>44</v>
      </c>
      <c r="Q292" s="482"/>
      <c r="R292" s="48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462"/>
      <c r="AY292" s="463"/>
      <c r="AZ292" s="464"/>
      <c r="BA292" s="465"/>
      <c r="BB292" s="415"/>
      <c r="BC292" s="407"/>
      <c r="BD292" s="407"/>
      <c r="BE292" s="407"/>
      <c r="BF292" s="408"/>
    </row>
    <row r="293" spans="2:58" ht="20.25" customHeight="1" x14ac:dyDescent="0.45">
      <c r="B293" s="480"/>
      <c r="C293" s="378"/>
      <c r="D293" s="379"/>
      <c r="E293" s="380"/>
      <c r="F293" s="85"/>
      <c r="G293" s="393"/>
      <c r="H293" s="397"/>
      <c r="I293" s="398"/>
      <c r="J293" s="398"/>
      <c r="K293" s="399"/>
      <c r="L293" s="362"/>
      <c r="M293" s="363"/>
      <c r="N293" s="363"/>
      <c r="O293" s="364"/>
      <c r="P293" s="466" t="s">
        <v>14</v>
      </c>
      <c r="Q293" s="467"/>
      <c r="R293" s="468"/>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69">
        <f>IF($BB$3="４週",SUM(S293:AT293),IF($BB$3="暦月",SUM(S293:AW293),""))</f>
        <v>0</v>
      </c>
      <c r="AY293" s="470"/>
      <c r="AZ293" s="471">
        <f>IF($BB$3="４週",AX293/4,IF($BB$3="暦月",'通所リハ（100名）'!AX293/('通所リハ（100名）'!$BB$8/7),""))</f>
        <v>0</v>
      </c>
      <c r="BA293" s="472"/>
      <c r="BB293" s="416"/>
      <c r="BC293" s="363"/>
      <c r="BD293" s="363"/>
      <c r="BE293" s="363"/>
      <c r="BF293" s="364"/>
    </row>
    <row r="294" spans="2:58" ht="20.25" customHeight="1" x14ac:dyDescent="0.45">
      <c r="B294" s="480"/>
      <c r="C294" s="381"/>
      <c r="D294" s="382"/>
      <c r="E294" s="383"/>
      <c r="F294" s="113">
        <f>C292</f>
        <v>0</v>
      </c>
      <c r="G294" s="404"/>
      <c r="H294" s="397"/>
      <c r="I294" s="398"/>
      <c r="J294" s="398"/>
      <c r="K294" s="399"/>
      <c r="L294" s="409"/>
      <c r="M294" s="410"/>
      <c r="N294" s="410"/>
      <c r="O294" s="411"/>
      <c r="P294" s="473" t="s">
        <v>45</v>
      </c>
      <c r="Q294" s="474"/>
      <c r="R294" s="475"/>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76">
        <f>IF($BB$3="４週",SUM(S294:AT294),IF($BB$3="暦月",SUM(S294:AW294),""))</f>
        <v>0</v>
      </c>
      <c r="AY294" s="477"/>
      <c r="AZ294" s="478">
        <f>IF($BB$3="４週",AX294/4,IF($BB$3="暦月",'通所リハ（100名）'!AX294/('通所リハ（100名）'!$BB$8/7),""))</f>
        <v>0</v>
      </c>
      <c r="BA294" s="479"/>
      <c r="BB294" s="417"/>
      <c r="BC294" s="410"/>
      <c r="BD294" s="410"/>
      <c r="BE294" s="410"/>
      <c r="BF294" s="411"/>
    </row>
    <row r="295" spans="2:58" ht="20.25" customHeight="1" x14ac:dyDescent="0.45">
      <c r="B295" s="480">
        <f>B292+1</f>
        <v>92</v>
      </c>
      <c r="C295" s="375"/>
      <c r="D295" s="376"/>
      <c r="E295" s="377"/>
      <c r="F295" s="110"/>
      <c r="G295" s="403"/>
      <c r="H295" s="405"/>
      <c r="I295" s="398"/>
      <c r="J295" s="398"/>
      <c r="K295" s="399"/>
      <c r="L295" s="406"/>
      <c r="M295" s="407"/>
      <c r="N295" s="407"/>
      <c r="O295" s="408"/>
      <c r="P295" s="481" t="s">
        <v>44</v>
      </c>
      <c r="Q295" s="482"/>
      <c r="R295" s="48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462"/>
      <c r="AY295" s="463"/>
      <c r="AZ295" s="464"/>
      <c r="BA295" s="465"/>
      <c r="BB295" s="415"/>
      <c r="BC295" s="407"/>
      <c r="BD295" s="407"/>
      <c r="BE295" s="407"/>
      <c r="BF295" s="408"/>
    </row>
    <row r="296" spans="2:58" ht="20.25" customHeight="1" x14ac:dyDescent="0.45">
      <c r="B296" s="480"/>
      <c r="C296" s="378"/>
      <c r="D296" s="379"/>
      <c r="E296" s="380"/>
      <c r="F296" s="85"/>
      <c r="G296" s="393"/>
      <c r="H296" s="397"/>
      <c r="I296" s="398"/>
      <c r="J296" s="398"/>
      <c r="K296" s="399"/>
      <c r="L296" s="362"/>
      <c r="M296" s="363"/>
      <c r="N296" s="363"/>
      <c r="O296" s="364"/>
      <c r="P296" s="466" t="s">
        <v>14</v>
      </c>
      <c r="Q296" s="467"/>
      <c r="R296" s="468"/>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69">
        <f>IF($BB$3="４週",SUM(S296:AT296),IF($BB$3="暦月",SUM(S296:AW296),""))</f>
        <v>0</v>
      </c>
      <c r="AY296" s="470"/>
      <c r="AZ296" s="471">
        <f>IF($BB$3="４週",AX296/4,IF($BB$3="暦月",'通所リハ（100名）'!AX296/('通所リハ（100名）'!$BB$8/7),""))</f>
        <v>0</v>
      </c>
      <c r="BA296" s="472"/>
      <c r="BB296" s="416"/>
      <c r="BC296" s="363"/>
      <c r="BD296" s="363"/>
      <c r="BE296" s="363"/>
      <c r="BF296" s="364"/>
    </row>
    <row r="297" spans="2:58" ht="20.25" customHeight="1" x14ac:dyDescent="0.45">
      <c r="B297" s="480"/>
      <c r="C297" s="381"/>
      <c r="D297" s="382"/>
      <c r="E297" s="383"/>
      <c r="F297" s="113">
        <f>C295</f>
        <v>0</v>
      </c>
      <c r="G297" s="404"/>
      <c r="H297" s="397"/>
      <c r="I297" s="398"/>
      <c r="J297" s="398"/>
      <c r="K297" s="399"/>
      <c r="L297" s="409"/>
      <c r="M297" s="410"/>
      <c r="N297" s="410"/>
      <c r="O297" s="411"/>
      <c r="P297" s="473" t="s">
        <v>45</v>
      </c>
      <c r="Q297" s="474"/>
      <c r="R297" s="475"/>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76">
        <f>IF($BB$3="４週",SUM(S297:AT297),IF($BB$3="暦月",SUM(S297:AW297),""))</f>
        <v>0</v>
      </c>
      <c r="AY297" s="477"/>
      <c r="AZ297" s="478">
        <f>IF($BB$3="４週",AX297/4,IF($BB$3="暦月",'通所リハ（100名）'!AX297/('通所リハ（100名）'!$BB$8/7),""))</f>
        <v>0</v>
      </c>
      <c r="BA297" s="479"/>
      <c r="BB297" s="417"/>
      <c r="BC297" s="410"/>
      <c r="BD297" s="410"/>
      <c r="BE297" s="410"/>
      <c r="BF297" s="411"/>
    </row>
    <row r="298" spans="2:58" ht="20.25" customHeight="1" x14ac:dyDescent="0.45">
      <c r="B298" s="480">
        <f>B295+1</f>
        <v>93</v>
      </c>
      <c r="C298" s="375"/>
      <c r="D298" s="376"/>
      <c r="E298" s="377"/>
      <c r="F298" s="110"/>
      <c r="G298" s="403"/>
      <c r="H298" s="405"/>
      <c r="I298" s="398"/>
      <c r="J298" s="398"/>
      <c r="K298" s="399"/>
      <c r="L298" s="406"/>
      <c r="M298" s="407"/>
      <c r="N298" s="407"/>
      <c r="O298" s="408"/>
      <c r="P298" s="481" t="s">
        <v>44</v>
      </c>
      <c r="Q298" s="482"/>
      <c r="R298" s="48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462"/>
      <c r="AY298" s="463"/>
      <c r="AZ298" s="464"/>
      <c r="BA298" s="465"/>
      <c r="BB298" s="415"/>
      <c r="BC298" s="407"/>
      <c r="BD298" s="407"/>
      <c r="BE298" s="407"/>
      <c r="BF298" s="408"/>
    </row>
    <row r="299" spans="2:58" ht="20.25" customHeight="1" x14ac:dyDescent="0.45">
      <c r="B299" s="480"/>
      <c r="C299" s="378"/>
      <c r="D299" s="379"/>
      <c r="E299" s="380"/>
      <c r="F299" s="85"/>
      <c r="G299" s="393"/>
      <c r="H299" s="397"/>
      <c r="I299" s="398"/>
      <c r="J299" s="398"/>
      <c r="K299" s="399"/>
      <c r="L299" s="362"/>
      <c r="M299" s="363"/>
      <c r="N299" s="363"/>
      <c r="O299" s="364"/>
      <c r="P299" s="466" t="s">
        <v>14</v>
      </c>
      <c r="Q299" s="467"/>
      <c r="R299" s="468"/>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69">
        <f>IF($BB$3="４週",SUM(S299:AT299),IF($BB$3="暦月",SUM(S299:AW299),""))</f>
        <v>0</v>
      </c>
      <c r="AY299" s="470"/>
      <c r="AZ299" s="471">
        <f>IF($BB$3="４週",AX299/4,IF($BB$3="暦月",'通所リハ（100名）'!AX299/('通所リハ（100名）'!$BB$8/7),""))</f>
        <v>0</v>
      </c>
      <c r="BA299" s="472"/>
      <c r="BB299" s="416"/>
      <c r="BC299" s="363"/>
      <c r="BD299" s="363"/>
      <c r="BE299" s="363"/>
      <c r="BF299" s="364"/>
    </row>
    <row r="300" spans="2:58" ht="20.25" customHeight="1" x14ac:dyDescent="0.45">
      <c r="B300" s="480"/>
      <c r="C300" s="381"/>
      <c r="D300" s="382"/>
      <c r="E300" s="383"/>
      <c r="F300" s="113">
        <f>C298</f>
        <v>0</v>
      </c>
      <c r="G300" s="404"/>
      <c r="H300" s="397"/>
      <c r="I300" s="398"/>
      <c r="J300" s="398"/>
      <c r="K300" s="399"/>
      <c r="L300" s="409"/>
      <c r="M300" s="410"/>
      <c r="N300" s="410"/>
      <c r="O300" s="411"/>
      <c r="P300" s="473" t="s">
        <v>45</v>
      </c>
      <c r="Q300" s="474"/>
      <c r="R300" s="475"/>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76">
        <f>IF($BB$3="４週",SUM(S300:AT300),IF($BB$3="暦月",SUM(S300:AW300),""))</f>
        <v>0</v>
      </c>
      <c r="AY300" s="477"/>
      <c r="AZ300" s="478">
        <f>IF($BB$3="４週",AX300/4,IF($BB$3="暦月",'通所リハ（100名）'!AX300/('通所リハ（100名）'!$BB$8/7),""))</f>
        <v>0</v>
      </c>
      <c r="BA300" s="479"/>
      <c r="BB300" s="417"/>
      <c r="BC300" s="410"/>
      <c r="BD300" s="410"/>
      <c r="BE300" s="410"/>
      <c r="BF300" s="411"/>
    </row>
    <row r="301" spans="2:58" ht="20.25" customHeight="1" x14ac:dyDescent="0.45">
      <c r="B301" s="480">
        <f>B298+1</f>
        <v>94</v>
      </c>
      <c r="C301" s="375"/>
      <c r="D301" s="376"/>
      <c r="E301" s="377"/>
      <c r="F301" s="110"/>
      <c r="G301" s="403"/>
      <c r="H301" s="405"/>
      <c r="I301" s="398"/>
      <c r="J301" s="398"/>
      <c r="K301" s="399"/>
      <c r="L301" s="406"/>
      <c r="M301" s="407"/>
      <c r="N301" s="407"/>
      <c r="O301" s="408"/>
      <c r="P301" s="481" t="s">
        <v>44</v>
      </c>
      <c r="Q301" s="482"/>
      <c r="R301" s="48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462"/>
      <c r="AY301" s="463"/>
      <c r="AZ301" s="464"/>
      <c r="BA301" s="465"/>
      <c r="BB301" s="415"/>
      <c r="BC301" s="407"/>
      <c r="BD301" s="407"/>
      <c r="BE301" s="407"/>
      <c r="BF301" s="408"/>
    </row>
    <row r="302" spans="2:58" ht="20.25" customHeight="1" x14ac:dyDescent="0.45">
      <c r="B302" s="480"/>
      <c r="C302" s="378"/>
      <c r="D302" s="379"/>
      <c r="E302" s="380"/>
      <c r="F302" s="85"/>
      <c r="G302" s="393"/>
      <c r="H302" s="397"/>
      <c r="I302" s="398"/>
      <c r="J302" s="398"/>
      <c r="K302" s="399"/>
      <c r="L302" s="362"/>
      <c r="M302" s="363"/>
      <c r="N302" s="363"/>
      <c r="O302" s="364"/>
      <c r="P302" s="466" t="s">
        <v>14</v>
      </c>
      <c r="Q302" s="467"/>
      <c r="R302" s="468"/>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69">
        <f>IF($BB$3="４週",SUM(S302:AT302),IF($BB$3="暦月",SUM(S302:AW302),""))</f>
        <v>0</v>
      </c>
      <c r="AY302" s="470"/>
      <c r="AZ302" s="471">
        <f>IF($BB$3="４週",AX302/4,IF($BB$3="暦月",'通所リハ（100名）'!AX302/('通所リハ（100名）'!$BB$8/7),""))</f>
        <v>0</v>
      </c>
      <c r="BA302" s="472"/>
      <c r="BB302" s="416"/>
      <c r="BC302" s="363"/>
      <c r="BD302" s="363"/>
      <c r="BE302" s="363"/>
      <c r="BF302" s="364"/>
    </row>
    <row r="303" spans="2:58" ht="20.25" customHeight="1" x14ac:dyDescent="0.45">
      <c r="B303" s="480"/>
      <c r="C303" s="381"/>
      <c r="D303" s="382"/>
      <c r="E303" s="383"/>
      <c r="F303" s="113">
        <f>C301</f>
        <v>0</v>
      </c>
      <c r="G303" s="404"/>
      <c r="H303" s="397"/>
      <c r="I303" s="398"/>
      <c r="J303" s="398"/>
      <c r="K303" s="399"/>
      <c r="L303" s="409"/>
      <c r="M303" s="410"/>
      <c r="N303" s="410"/>
      <c r="O303" s="411"/>
      <c r="P303" s="473" t="s">
        <v>45</v>
      </c>
      <c r="Q303" s="474"/>
      <c r="R303" s="475"/>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76">
        <f>IF($BB$3="４週",SUM(S303:AT303),IF($BB$3="暦月",SUM(S303:AW303),""))</f>
        <v>0</v>
      </c>
      <c r="AY303" s="477"/>
      <c r="AZ303" s="478">
        <f>IF($BB$3="４週",AX303/4,IF($BB$3="暦月",'通所リハ（100名）'!AX303/('通所リハ（100名）'!$BB$8/7),""))</f>
        <v>0</v>
      </c>
      <c r="BA303" s="479"/>
      <c r="BB303" s="417"/>
      <c r="BC303" s="410"/>
      <c r="BD303" s="410"/>
      <c r="BE303" s="410"/>
      <c r="BF303" s="411"/>
    </row>
    <row r="304" spans="2:58" ht="20.25" customHeight="1" x14ac:dyDescent="0.45">
      <c r="B304" s="480">
        <f>B301+1</f>
        <v>95</v>
      </c>
      <c r="C304" s="375"/>
      <c r="D304" s="376"/>
      <c r="E304" s="377"/>
      <c r="F304" s="110"/>
      <c r="G304" s="403"/>
      <c r="H304" s="405"/>
      <c r="I304" s="398"/>
      <c r="J304" s="398"/>
      <c r="K304" s="399"/>
      <c r="L304" s="406"/>
      <c r="M304" s="407"/>
      <c r="N304" s="407"/>
      <c r="O304" s="408"/>
      <c r="P304" s="481" t="s">
        <v>44</v>
      </c>
      <c r="Q304" s="482"/>
      <c r="R304" s="48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462"/>
      <c r="AY304" s="463"/>
      <c r="AZ304" s="464"/>
      <c r="BA304" s="465"/>
      <c r="BB304" s="415"/>
      <c r="BC304" s="407"/>
      <c r="BD304" s="407"/>
      <c r="BE304" s="407"/>
      <c r="BF304" s="408"/>
    </row>
    <row r="305" spans="2:58" ht="20.25" customHeight="1" x14ac:dyDescent="0.45">
      <c r="B305" s="480"/>
      <c r="C305" s="378"/>
      <c r="D305" s="379"/>
      <c r="E305" s="380"/>
      <c r="F305" s="85"/>
      <c r="G305" s="393"/>
      <c r="H305" s="397"/>
      <c r="I305" s="398"/>
      <c r="J305" s="398"/>
      <c r="K305" s="399"/>
      <c r="L305" s="362"/>
      <c r="M305" s="363"/>
      <c r="N305" s="363"/>
      <c r="O305" s="364"/>
      <c r="P305" s="466" t="s">
        <v>14</v>
      </c>
      <c r="Q305" s="467"/>
      <c r="R305" s="468"/>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69">
        <f>IF($BB$3="４週",SUM(S305:AT305),IF($BB$3="暦月",SUM(S305:AW305),""))</f>
        <v>0</v>
      </c>
      <c r="AY305" s="470"/>
      <c r="AZ305" s="471">
        <f>IF($BB$3="４週",AX305/4,IF($BB$3="暦月",'通所リハ（100名）'!AX305/('通所リハ（100名）'!$BB$8/7),""))</f>
        <v>0</v>
      </c>
      <c r="BA305" s="472"/>
      <c r="BB305" s="416"/>
      <c r="BC305" s="363"/>
      <c r="BD305" s="363"/>
      <c r="BE305" s="363"/>
      <c r="BF305" s="364"/>
    </row>
    <row r="306" spans="2:58" ht="20.25" customHeight="1" x14ac:dyDescent="0.45">
      <c r="B306" s="480"/>
      <c r="C306" s="381"/>
      <c r="D306" s="382"/>
      <c r="E306" s="383"/>
      <c r="F306" s="113">
        <f>C304</f>
        <v>0</v>
      </c>
      <c r="G306" s="404"/>
      <c r="H306" s="397"/>
      <c r="I306" s="398"/>
      <c r="J306" s="398"/>
      <c r="K306" s="399"/>
      <c r="L306" s="409"/>
      <c r="M306" s="410"/>
      <c r="N306" s="410"/>
      <c r="O306" s="411"/>
      <c r="P306" s="473" t="s">
        <v>45</v>
      </c>
      <c r="Q306" s="474"/>
      <c r="R306" s="475"/>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76">
        <f>IF($BB$3="４週",SUM(S306:AT306),IF($BB$3="暦月",SUM(S306:AW306),""))</f>
        <v>0</v>
      </c>
      <c r="AY306" s="477"/>
      <c r="AZ306" s="478">
        <f>IF($BB$3="４週",AX306/4,IF($BB$3="暦月",'通所リハ（100名）'!AX306/('通所リハ（100名）'!$BB$8/7),""))</f>
        <v>0</v>
      </c>
      <c r="BA306" s="479"/>
      <c r="BB306" s="417"/>
      <c r="BC306" s="410"/>
      <c r="BD306" s="410"/>
      <c r="BE306" s="410"/>
      <c r="BF306" s="411"/>
    </row>
    <row r="307" spans="2:58" ht="20.25" customHeight="1" x14ac:dyDescent="0.45">
      <c r="B307" s="480">
        <f>B304+1</f>
        <v>96</v>
      </c>
      <c r="C307" s="375"/>
      <c r="D307" s="376"/>
      <c r="E307" s="377"/>
      <c r="F307" s="110"/>
      <c r="G307" s="403"/>
      <c r="H307" s="405"/>
      <c r="I307" s="398"/>
      <c r="J307" s="398"/>
      <c r="K307" s="399"/>
      <c r="L307" s="406"/>
      <c r="M307" s="407"/>
      <c r="N307" s="407"/>
      <c r="O307" s="408"/>
      <c r="P307" s="481" t="s">
        <v>44</v>
      </c>
      <c r="Q307" s="482"/>
      <c r="R307" s="48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462"/>
      <c r="AY307" s="463"/>
      <c r="AZ307" s="464"/>
      <c r="BA307" s="465"/>
      <c r="BB307" s="415"/>
      <c r="BC307" s="407"/>
      <c r="BD307" s="407"/>
      <c r="BE307" s="407"/>
      <c r="BF307" s="408"/>
    </row>
    <row r="308" spans="2:58" ht="20.25" customHeight="1" x14ac:dyDescent="0.45">
      <c r="B308" s="480"/>
      <c r="C308" s="378"/>
      <c r="D308" s="379"/>
      <c r="E308" s="380"/>
      <c r="F308" s="85"/>
      <c r="G308" s="393"/>
      <c r="H308" s="397"/>
      <c r="I308" s="398"/>
      <c r="J308" s="398"/>
      <c r="K308" s="399"/>
      <c r="L308" s="362"/>
      <c r="M308" s="363"/>
      <c r="N308" s="363"/>
      <c r="O308" s="364"/>
      <c r="P308" s="466" t="s">
        <v>14</v>
      </c>
      <c r="Q308" s="467"/>
      <c r="R308" s="468"/>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69">
        <f>IF($BB$3="４週",SUM(S308:AT308),IF($BB$3="暦月",SUM(S308:AW308),""))</f>
        <v>0</v>
      </c>
      <c r="AY308" s="470"/>
      <c r="AZ308" s="471">
        <f>IF($BB$3="４週",AX308/4,IF($BB$3="暦月",'通所リハ（100名）'!AX308/('通所リハ（100名）'!$BB$8/7),""))</f>
        <v>0</v>
      </c>
      <c r="BA308" s="472"/>
      <c r="BB308" s="416"/>
      <c r="BC308" s="363"/>
      <c r="BD308" s="363"/>
      <c r="BE308" s="363"/>
      <c r="BF308" s="364"/>
    </row>
    <row r="309" spans="2:58" ht="20.25" customHeight="1" x14ac:dyDescent="0.45">
      <c r="B309" s="480"/>
      <c r="C309" s="381"/>
      <c r="D309" s="382"/>
      <c r="E309" s="383"/>
      <c r="F309" s="113">
        <f>C307</f>
        <v>0</v>
      </c>
      <c r="G309" s="404"/>
      <c r="H309" s="397"/>
      <c r="I309" s="398"/>
      <c r="J309" s="398"/>
      <c r="K309" s="399"/>
      <c r="L309" s="409"/>
      <c r="M309" s="410"/>
      <c r="N309" s="410"/>
      <c r="O309" s="411"/>
      <c r="P309" s="473" t="s">
        <v>45</v>
      </c>
      <c r="Q309" s="474"/>
      <c r="R309" s="475"/>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76">
        <f>IF($BB$3="４週",SUM(S309:AT309),IF($BB$3="暦月",SUM(S309:AW309),""))</f>
        <v>0</v>
      </c>
      <c r="AY309" s="477"/>
      <c r="AZ309" s="478">
        <f>IF($BB$3="４週",AX309/4,IF($BB$3="暦月",'通所リハ（100名）'!AX309/('通所リハ（100名）'!$BB$8/7),""))</f>
        <v>0</v>
      </c>
      <c r="BA309" s="479"/>
      <c r="BB309" s="417"/>
      <c r="BC309" s="410"/>
      <c r="BD309" s="410"/>
      <c r="BE309" s="410"/>
      <c r="BF309" s="411"/>
    </row>
    <row r="310" spans="2:58" ht="20.25" customHeight="1" x14ac:dyDescent="0.45">
      <c r="B310" s="480">
        <f>B307+1</f>
        <v>97</v>
      </c>
      <c r="C310" s="375"/>
      <c r="D310" s="376"/>
      <c r="E310" s="377"/>
      <c r="F310" s="110"/>
      <c r="G310" s="403"/>
      <c r="H310" s="405"/>
      <c r="I310" s="398"/>
      <c r="J310" s="398"/>
      <c r="K310" s="399"/>
      <c r="L310" s="406"/>
      <c r="M310" s="407"/>
      <c r="N310" s="407"/>
      <c r="O310" s="408"/>
      <c r="P310" s="481" t="s">
        <v>44</v>
      </c>
      <c r="Q310" s="482"/>
      <c r="R310" s="48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462"/>
      <c r="AY310" s="463"/>
      <c r="AZ310" s="464"/>
      <c r="BA310" s="465"/>
      <c r="BB310" s="415"/>
      <c r="BC310" s="407"/>
      <c r="BD310" s="407"/>
      <c r="BE310" s="407"/>
      <c r="BF310" s="408"/>
    </row>
    <row r="311" spans="2:58" ht="20.25" customHeight="1" x14ac:dyDescent="0.45">
      <c r="B311" s="480"/>
      <c r="C311" s="378"/>
      <c r="D311" s="379"/>
      <c r="E311" s="380"/>
      <c r="F311" s="85"/>
      <c r="G311" s="393"/>
      <c r="H311" s="397"/>
      <c r="I311" s="398"/>
      <c r="J311" s="398"/>
      <c r="K311" s="399"/>
      <c r="L311" s="362"/>
      <c r="M311" s="363"/>
      <c r="N311" s="363"/>
      <c r="O311" s="364"/>
      <c r="P311" s="466" t="s">
        <v>14</v>
      </c>
      <c r="Q311" s="467"/>
      <c r="R311" s="468"/>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69">
        <f>IF($BB$3="４週",SUM(S311:AT311),IF($BB$3="暦月",SUM(S311:AW311),""))</f>
        <v>0</v>
      </c>
      <c r="AY311" s="470"/>
      <c r="AZ311" s="471">
        <f>IF($BB$3="４週",AX311/4,IF($BB$3="暦月",'通所リハ（100名）'!AX311/('通所リハ（100名）'!$BB$8/7),""))</f>
        <v>0</v>
      </c>
      <c r="BA311" s="472"/>
      <c r="BB311" s="416"/>
      <c r="BC311" s="363"/>
      <c r="BD311" s="363"/>
      <c r="BE311" s="363"/>
      <c r="BF311" s="364"/>
    </row>
    <row r="312" spans="2:58" ht="20.25" customHeight="1" x14ac:dyDescent="0.45">
      <c r="B312" s="480"/>
      <c r="C312" s="381"/>
      <c r="D312" s="382"/>
      <c r="E312" s="383"/>
      <c r="F312" s="113">
        <f>C310</f>
        <v>0</v>
      </c>
      <c r="G312" s="404"/>
      <c r="H312" s="397"/>
      <c r="I312" s="398"/>
      <c r="J312" s="398"/>
      <c r="K312" s="399"/>
      <c r="L312" s="409"/>
      <c r="M312" s="410"/>
      <c r="N312" s="410"/>
      <c r="O312" s="411"/>
      <c r="P312" s="473" t="s">
        <v>45</v>
      </c>
      <c r="Q312" s="474"/>
      <c r="R312" s="475"/>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76">
        <f>IF($BB$3="４週",SUM(S312:AT312),IF($BB$3="暦月",SUM(S312:AW312),""))</f>
        <v>0</v>
      </c>
      <c r="AY312" s="477"/>
      <c r="AZ312" s="478">
        <f>IF($BB$3="４週",AX312/4,IF($BB$3="暦月",'通所リハ（100名）'!AX312/('通所リハ（100名）'!$BB$8/7),""))</f>
        <v>0</v>
      </c>
      <c r="BA312" s="479"/>
      <c r="BB312" s="417"/>
      <c r="BC312" s="410"/>
      <c r="BD312" s="410"/>
      <c r="BE312" s="410"/>
      <c r="BF312" s="411"/>
    </row>
    <row r="313" spans="2:58" ht="20.25" customHeight="1" x14ac:dyDescent="0.45">
      <c r="B313" s="480">
        <f>B310+1</f>
        <v>98</v>
      </c>
      <c r="C313" s="375"/>
      <c r="D313" s="376"/>
      <c r="E313" s="377"/>
      <c r="F313" s="110"/>
      <c r="G313" s="403"/>
      <c r="H313" s="405"/>
      <c r="I313" s="398"/>
      <c r="J313" s="398"/>
      <c r="K313" s="399"/>
      <c r="L313" s="406"/>
      <c r="M313" s="407"/>
      <c r="N313" s="407"/>
      <c r="O313" s="408"/>
      <c r="P313" s="481" t="s">
        <v>44</v>
      </c>
      <c r="Q313" s="482"/>
      <c r="R313" s="48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462"/>
      <c r="AY313" s="463"/>
      <c r="AZ313" s="464"/>
      <c r="BA313" s="465"/>
      <c r="BB313" s="415"/>
      <c r="BC313" s="407"/>
      <c r="BD313" s="407"/>
      <c r="BE313" s="407"/>
      <c r="BF313" s="408"/>
    </row>
    <row r="314" spans="2:58" ht="20.25" customHeight="1" x14ac:dyDescent="0.45">
      <c r="B314" s="480"/>
      <c r="C314" s="378"/>
      <c r="D314" s="379"/>
      <c r="E314" s="380"/>
      <c r="F314" s="85"/>
      <c r="G314" s="393"/>
      <c r="H314" s="397"/>
      <c r="I314" s="398"/>
      <c r="J314" s="398"/>
      <c r="K314" s="399"/>
      <c r="L314" s="362"/>
      <c r="M314" s="363"/>
      <c r="N314" s="363"/>
      <c r="O314" s="364"/>
      <c r="P314" s="466" t="s">
        <v>14</v>
      </c>
      <c r="Q314" s="467"/>
      <c r="R314" s="468"/>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69">
        <f>IF($BB$3="４週",SUM(S314:AT314),IF($BB$3="暦月",SUM(S314:AW314),""))</f>
        <v>0</v>
      </c>
      <c r="AY314" s="470"/>
      <c r="AZ314" s="471">
        <f>IF($BB$3="４週",AX314/4,IF($BB$3="暦月",'通所リハ（100名）'!AX314/('通所リハ（100名）'!$BB$8/7),""))</f>
        <v>0</v>
      </c>
      <c r="BA314" s="472"/>
      <c r="BB314" s="416"/>
      <c r="BC314" s="363"/>
      <c r="BD314" s="363"/>
      <c r="BE314" s="363"/>
      <c r="BF314" s="364"/>
    </row>
    <row r="315" spans="2:58" ht="20.25" customHeight="1" x14ac:dyDescent="0.45">
      <c r="B315" s="480"/>
      <c r="C315" s="381"/>
      <c r="D315" s="382"/>
      <c r="E315" s="383"/>
      <c r="F315" s="113">
        <f>C313</f>
        <v>0</v>
      </c>
      <c r="G315" s="404"/>
      <c r="H315" s="397"/>
      <c r="I315" s="398"/>
      <c r="J315" s="398"/>
      <c r="K315" s="399"/>
      <c r="L315" s="409"/>
      <c r="M315" s="410"/>
      <c r="N315" s="410"/>
      <c r="O315" s="411"/>
      <c r="P315" s="473" t="s">
        <v>45</v>
      </c>
      <c r="Q315" s="474"/>
      <c r="R315" s="475"/>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76">
        <f>IF($BB$3="４週",SUM(S315:AT315),IF($BB$3="暦月",SUM(S315:AW315),""))</f>
        <v>0</v>
      </c>
      <c r="AY315" s="477"/>
      <c r="AZ315" s="478">
        <f>IF($BB$3="４週",AX315/4,IF($BB$3="暦月",'通所リハ（100名）'!AX315/('通所リハ（100名）'!$BB$8/7),""))</f>
        <v>0</v>
      </c>
      <c r="BA315" s="479"/>
      <c r="BB315" s="417"/>
      <c r="BC315" s="410"/>
      <c r="BD315" s="410"/>
      <c r="BE315" s="410"/>
      <c r="BF315" s="411"/>
    </row>
    <row r="316" spans="2:58" ht="20.25" customHeight="1" x14ac:dyDescent="0.45">
      <c r="B316" s="480">
        <f>B313+1</f>
        <v>99</v>
      </c>
      <c r="C316" s="375"/>
      <c r="D316" s="376"/>
      <c r="E316" s="377"/>
      <c r="F316" s="110"/>
      <c r="G316" s="403"/>
      <c r="H316" s="405"/>
      <c r="I316" s="398"/>
      <c r="J316" s="398"/>
      <c r="K316" s="399"/>
      <c r="L316" s="406"/>
      <c r="M316" s="407"/>
      <c r="N316" s="407"/>
      <c r="O316" s="408"/>
      <c r="P316" s="481" t="s">
        <v>44</v>
      </c>
      <c r="Q316" s="482"/>
      <c r="R316" s="48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462"/>
      <c r="AY316" s="463"/>
      <c r="AZ316" s="464"/>
      <c r="BA316" s="465"/>
      <c r="BB316" s="415"/>
      <c r="BC316" s="407"/>
      <c r="BD316" s="407"/>
      <c r="BE316" s="407"/>
      <c r="BF316" s="408"/>
    </row>
    <row r="317" spans="2:58" ht="20.25" customHeight="1" x14ac:dyDescent="0.45">
      <c r="B317" s="480"/>
      <c r="C317" s="378"/>
      <c r="D317" s="379"/>
      <c r="E317" s="380"/>
      <c r="F317" s="85"/>
      <c r="G317" s="393"/>
      <c r="H317" s="397"/>
      <c r="I317" s="398"/>
      <c r="J317" s="398"/>
      <c r="K317" s="399"/>
      <c r="L317" s="362"/>
      <c r="M317" s="363"/>
      <c r="N317" s="363"/>
      <c r="O317" s="364"/>
      <c r="P317" s="466" t="s">
        <v>14</v>
      </c>
      <c r="Q317" s="467"/>
      <c r="R317" s="468"/>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69">
        <f>IF($BB$3="４週",SUM(S317:AT317),IF($BB$3="暦月",SUM(S317:AW317),""))</f>
        <v>0</v>
      </c>
      <c r="AY317" s="470"/>
      <c r="AZ317" s="471">
        <f>IF($BB$3="４週",AX317/4,IF($BB$3="暦月",'通所リハ（100名）'!AX317/('通所リハ（100名）'!$BB$8/7),""))</f>
        <v>0</v>
      </c>
      <c r="BA317" s="472"/>
      <c r="BB317" s="416"/>
      <c r="BC317" s="363"/>
      <c r="BD317" s="363"/>
      <c r="BE317" s="363"/>
      <c r="BF317" s="364"/>
    </row>
    <row r="318" spans="2:58" ht="20.25" customHeight="1" x14ac:dyDescent="0.45">
      <c r="B318" s="480"/>
      <c r="C318" s="381"/>
      <c r="D318" s="382"/>
      <c r="E318" s="383"/>
      <c r="F318" s="113">
        <f>C316</f>
        <v>0</v>
      </c>
      <c r="G318" s="404"/>
      <c r="H318" s="397"/>
      <c r="I318" s="398"/>
      <c r="J318" s="398"/>
      <c r="K318" s="399"/>
      <c r="L318" s="409"/>
      <c r="M318" s="410"/>
      <c r="N318" s="410"/>
      <c r="O318" s="411"/>
      <c r="P318" s="473" t="s">
        <v>45</v>
      </c>
      <c r="Q318" s="474"/>
      <c r="R318" s="475"/>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76">
        <f>IF($BB$3="４週",SUM(S318:AT318),IF($BB$3="暦月",SUM(S318:AW318),""))</f>
        <v>0</v>
      </c>
      <c r="AY318" s="477"/>
      <c r="AZ318" s="478">
        <f>IF($BB$3="４週",AX318/4,IF($BB$3="暦月",'通所リハ（100名）'!AX318/('通所リハ（100名）'!$BB$8/7),""))</f>
        <v>0</v>
      </c>
      <c r="BA318" s="479"/>
      <c r="BB318" s="417"/>
      <c r="BC318" s="410"/>
      <c r="BD318" s="410"/>
      <c r="BE318" s="410"/>
      <c r="BF318" s="411"/>
    </row>
    <row r="319" spans="2:58" ht="20.25" customHeight="1" x14ac:dyDescent="0.45">
      <c r="B319" s="480">
        <f>B316+1</f>
        <v>100</v>
      </c>
      <c r="C319" s="375"/>
      <c r="D319" s="376"/>
      <c r="E319" s="377"/>
      <c r="F319" s="110"/>
      <c r="G319" s="403"/>
      <c r="H319" s="405"/>
      <c r="I319" s="398"/>
      <c r="J319" s="398"/>
      <c r="K319" s="399"/>
      <c r="L319" s="406"/>
      <c r="M319" s="407"/>
      <c r="N319" s="407"/>
      <c r="O319" s="408"/>
      <c r="P319" s="481" t="s">
        <v>44</v>
      </c>
      <c r="Q319" s="482"/>
      <c r="R319" s="48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462"/>
      <c r="AY319" s="463"/>
      <c r="AZ319" s="464"/>
      <c r="BA319" s="465"/>
      <c r="BB319" s="415"/>
      <c r="BC319" s="407"/>
      <c r="BD319" s="407"/>
      <c r="BE319" s="407"/>
      <c r="BF319" s="408"/>
    </row>
    <row r="320" spans="2:58" ht="20.25" customHeight="1" x14ac:dyDescent="0.45">
      <c r="B320" s="480"/>
      <c r="C320" s="378"/>
      <c r="D320" s="379"/>
      <c r="E320" s="380"/>
      <c r="F320" s="85"/>
      <c r="G320" s="393"/>
      <c r="H320" s="397"/>
      <c r="I320" s="398"/>
      <c r="J320" s="398"/>
      <c r="K320" s="399"/>
      <c r="L320" s="362"/>
      <c r="M320" s="363"/>
      <c r="N320" s="363"/>
      <c r="O320" s="364"/>
      <c r="P320" s="466" t="s">
        <v>14</v>
      </c>
      <c r="Q320" s="467"/>
      <c r="R320" s="468"/>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69">
        <f>IF($BB$3="４週",SUM(S320:AT320),IF($BB$3="暦月",SUM(S320:AW320),""))</f>
        <v>0</v>
      </c>
      <c r="AY320" s="470"/>
      <c r="AZ320" s="471">
        <f>IF($BB$3="４週",AX320/4,IF($BB$3="暦月",'通所リハ（100名）'!AX320/('通所リハ（100名）'!$BB$8/7),""))</f>
        <v>0</v>
      </c>
      <c r="BA320" s="472"/>
      <c r="BB320" s="416"/>
      <c r="BC320" s="363"/>
      <c r="BD320" s="363"/>
      <c r="BE320" s="363"/>
      <c r="BF320" s="364"/>
    </row>
    <row r="321" spans="1:73" ht="20.25" customHeight="1" thickBot="1" x14ac:dyDescent="0.5">
      <c r="B321" s="480"/>
      <c r="C321" s="381"/>
      <c r="D321" s="382"/>
      <c r="E321" s="383"/>
      <c r="F321" s="113">
        <f>C319</f>
        <v>0</v>
      </c>
      <c r="G321" s="404"/>
      <c r="H321" s="397"/>
      <c r="I321" s="398"/>
      <c r="J321" s="398"/>
      <c r="K321" s="399"/>
      <c r="L321" s="409"/>
      <c r="M321" s="410"/>
      <c r="N321" s="410"/>
      <c r="O321" s="411"/>
      <c r="P321" s="473" t="s">
        <v>45</v>
      </c>
      <c r="Q321" s="474"/>
      <c r="R321" s="475"/>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76">
        <f>IF($BB$3="４週",SUM(S321:AT321),IF($BB$3="暦月",SUM(S321:AW321),""))</f>
        <v>0</v>
      </c>
      <c r="AY321" s="477"/>
      <c r="AZ321" s="478">
        <f>IF($BB$3="４週",AX321/4,IF($BB$3="暦月",'通所リハ（100名）'!AX321/('通所リハ（100名）'!$BB$8/7),""))</f>
        <v>0</v>
      </c>
      <c r="BA321" s="479"/>
      <c r="BB321" s="417"/>
      <c r="BC321" s="410"/>
      <c r="BD321" s="410"/>
      <c r="BE321" s="410"/>
      <c r="BF321" s="411"/>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00000000000001" customHeight="1" x14ac:dyDescent="0.45">
      <c r="B323" s="246"/>
      <c r="C323" s="247"/>
      <c r="D323" s="247"/>
      <c r="E323" s="247"/>
      <c r="F323" s="185"/>
      <c r="G323" s="452" t="s">
        <v>183</v>
      </c>
      <c r="H323" s="452"/>
      <c r="I323" s="452"/>
      <c r="J323" s="452"/>
      <c r="K323" s="453"/>
      <c r="L323" s="257"/>
      <c r="M323" s="458" t="s">
        <v>25</v>
      </c>
      <c r="N323" s="459"/>
      <c r="O323" s="459"/>
      <c r="P323" s="459"/>
      <c r="Q323" s="459"/>
      <c r="R323" s="460"/>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445" t="str">
        <f t="shared" ref="AX323:AX329" si="11">IF(SUMIF($F$22:$F$321, $M323, AX$22:AX$321)=0,"",SUMIF($F$22:$F$321, $M323, AX$22:AX$321))</f>
        <v/>
      </c>
      <c r="AY323" s="446"/>
      <c r="AZ323" s="447" t="str">
        <f t="shared" ref="AZ323:AZ329" si="12">IF(AX323="","",IF($BB$3="４週",AX323/4,IF($BB$3="暦月",AX323/($BB$8/7),"")))</f>
        <v/>
      </c>
      <c r="BA323" s="448"/>
      <c r="BB323" s="436"/>
      <c r="BC323" s="437"/>
      <c r="BD323" s="437"/>
      <c r="BE323" s="437"/>
      <c r="BF323" s="438"/>
    </row>
    <row r="324" spans="1:73" ht="20.25" customHeight="1" x14ac:dyDescent="0.45">
      <c r="B324" s="248"/>
      <c r="C324" s="199"/>
      <c r="D324" s="199"/>
      <c r="E324" s="199"/>
      <c r="F324" s="186"/>
      <c r="G324" s="454"/>
      <c r="H324" s="454"/>
      <c r="I324" s="454"/>
      <c r="J324" s="454"/>
      <c r="K324" s="455"/>
      <c r="L324" s="258"/>
      <c r="M324" s="432" t="s">
        <v>26</v>
      </c>
      <c r="N324" s="432"/>
      <c r="O324" s="432"/>
      <c r="P324" s="432"/>
      <c r="Q324" s="432"/>
      <c r="R324" s="433"/>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445" t="str">
        <f t="shared" si="11"/>
        <v/>
      </c>
      <c r="AY324" s="446"/>
      <c r="AZ324" s="447" t="str">
        <f t="shared" si="12"/>
        <v/>
      </c>
      <c r="BA324" s="448"/>
      <c r="BB324" s="439"/>
      <c r="BC324" s="440"/>
      <c r="BD324" s="440"/>
      <c r="BE324" s="440"/>
      <c r="BF324" s="441"/>
    </row>
    <row r="325" spans="1:73" ht="20.25" customHeight="1" x14ac:dyDescent="0.45">
      <c r="B325" s="248"/>
      <c r="C325" s="199"/>
      <c r="D325" s="199"/>
      <c r="E325" s="199"/>
      <c r="F325" s="186"/>
      <c r="G325" s="454"/>
      <c r="H325" s="454"/>
      <c r="I325" s="454"/>
      <c r="J325" s="454"/>
      <c r="K325" s="455"/>
      <c r="L325" s="258"/>
      <c r="M325" s="432" t="s">
        <v>27</v>
      </c>
      <c r="N325" s="432"/>
      <c r="O325" s="432"/>
      <c r="P325" s="432"/>
      <c r="Q325" s="432"/>
      <c r="R325" s="433"/>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445" t="str">
        <f t="shared" si="11"/>
        <v/>
      </c>
      <c r="AY325" s="446"/>
      <c r="AZ325" s="447" t="str">
        <f t="shared" si="12"/>
        <v/>
      </c>
      <c r="BA325" s="448"/>
      <c r="BB325" s="439"/>
      <c r="BC325" s="440"/>
      <c r="BD325" s="440"/>
      <c r="BE325" s="440"/>
      <c r="BF325" s="441"/>
    </row>
    <row r="326" spans="1:73" ht="20.25" customHeight="1" x14ac:dyDescent="0.45">
      <c r="B326" s="248"/>
      <c r="C326" s="199"/>
      <c r="D326" s="199"/>
      <c r="E326" s="199"/>
      <c r="F326" s="186"/>
      <c r="G326" s="454"/>
      <c r="H326" s="454"/>
      <c r="I326" s="454"/>
      <c r="J326" s="454"/>
      <c r="K326" s="455"/>
      <c r="L326" s="258"/>
      <c r="M326" s="432" t="s">
        <v>4</v>
      </c>
      <c r="N326" s="432"/>
      <c r="O326" s="432"/>
      <c r="P326" s="432"/>
      <c r="Q326" s="432"/>
      <c r="R326" s="433"/>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445" t="str">
        <f t="shared" si="11"/>
        <v/>
      </c>
      <c r="AY326" s="446"/>
      <c r="AZ326" s="447" t="str">
        <f t="shared" si="12"/>
        <v/>
      </c>
      <c r="BA326" s="448"/>
      <c r="BB326" s="439"/>
      <c r="BC326" s="440"/>
      <c r="BD326" s="440"/>
      <c r="BE326" s="440"/>
      <c r="BF326" s="441"/>
    </row>
    <row r="327" spans="1:73" ht="20.25" customHeight="1" x14ac:dyDescent="0.45">
      <c r="B327" s="248"/>
      <c r="C327" s="199"/>
      <c r="D327" s="199"/>
      <c r="E327" s="199"/>
      <c r="F327" s="186"/>
      <c r="G327" s="454"/>
      <c r="H327" s="454"/>
      <c r="I327" s="454"/>
      <c r="J327" s="454"/>
      <c r="K327" s="455"/>
      <c r="L327" s="258"/>
      <c r="M327" s="432" t="s">
        <v>55</v>
      </c>
      <c r="N327" s="432"/>
      <c r="O327" s="432"/>
      <c r="P327" s="432"/>
      <c r="Q327" s="432"/>
      <c r="R327" s="433"/>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445" t="str">
        <f t="shared" si="11"/>
        <v/>
      </c>
      <c r="AY327" s="446"/>
      <c r="AZ327" s="447" t="str">
        <f t="shared" si="12"/>
        <v/>
      </c>
      <c r="BA327" s="448"/>
      <c r="BB327" s="439"/>
      <c r="BC327" s="440"/>
      <c r="BD327" s="440"/>
      <c r="BE327" s="440"/>
      <c r="BF327" s="441"/>
    </row>
    <row r="328" spans="1:73" ht="20.25" customHeight="1" x14ac:dyDescent="0.45">
      <c r="B328" s="248"/>
      <c r="C328" s="199"/>
      <c r="D328" s="199"/>
      <c r="E328" s="199"/>
      <c r="F328" s="186"/>
      <c r="G328" s="454"/>
      <c r="H328" s="454"/>
      <c r="I328" s="454"/>
      <c r="J328" s="454"/>
      <c r="K328" s="455"/>
      <c r="L328" s="258"/>
      <c r="M328" s="432" t="s">
        <v>146</v>
      </c>
      <c r="N328" s="432"/>
      <c r="O328" s="432"/>
      <c r="P328" s="432"/>
      <c r="Q328" s="432"/>
      <c r="R328" s="433"/>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445" t="str">
        <f t="shared" si="11"/>
        <v/>
      </c>
      <c r="AY328" s="446"/>
      <c r="AZ328" s="447" t="str">
        <f t="shared" si="12"/>
        <v/>
      </c>
      <c r="BA328" s="448"/>
      <c r="BB328" s="439"/>
      <c r="BC328" s="440"/>
      <c r="BD328" s="440"/>
      <c r="BE328" s="440"/>
      <c r="BF328" s="441"/>
    </row>
    <row r="329" spans="1:73" ht="20.25" customHeight="1" x14ac:dyDescent="0.45">
      <c r="B329" s="249"/>
      <c r="C329" s="250"/>
      <c r="D329" s="250"/>
      <c r="E329" s="250"/>
      <c r="F329" s="186"/>
      <c r="G329" s="456"/>
      <c r="H329" s="456"/>
      <c r="I329" s="456"/>
      <c r="J329" s="456"/>
      <c r="K329" s="457"/>
      <c r="L329" s="259"/>
      <c r="M329" s="434" t="s">
        <v>147</v>
      </c>
      <c r="N329" s="434"/>
      <c r="O329" s="434"/>
      <c r="P329" s="434"/>
      <c r="Q329" s="434"/>
      <c r="R329" s="435"/>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445" t="str">
        <f t="shared" si="11"/>
        <v/>
      </c>
      <c r="AY329" s="446"/>
      <c r="AZ329" s="447" t="str">
        <f t="shared" si="12"/>
        <v/>
      </c>
      <c r="BA329" s="448"/>
      <c r="BB329" s="439"/>
      <c r="BC329" s="440"/>
      <c r="BD329" s="440"/>
      <c r="BE329" s="440"/>
      <c r="BF329" s="441"/>
    </row>
    <row r="330" spans="1:73" ht="20.25" customHeight="1" thickBot="1" x14ac:dyDescent="0.5">
      <c r="B330" s="187"/>
      <c r="C330" s="188"/>
      <c r="D330" s="188"/>
      <c r="E330" s="188"/>
      <c r="F330" s="188"/>
      <c r="G330" s="430" t="s">
        <v>184</v>
      </c>
      <c r="H330" s="430"/>
      <c r="I330" s="430"/>
      <c r="J330" s="430"/>
      <c r="K330" s="430"/>
      <c r="L330" s="430"/>
      <c r="M330" s="430"/>
      <c r="N330" s="430"/>
      <c r="O330" s="430"/>
      <c r="P330" s="430"/>
      <c r="Q330" s="430"/>
      <c r="R330" s="431"/>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449"/>
      <c r="AY330" s="450"/>
      <c r="AZ330" s="450"/>
      <c r="BA330" s="451"/>
      <c r="BB330" s="442"/>
      <c r="BC330" s="443"/>
      <c r="BD330" s="443"/>
      <c r="BE330" s="443"/>
      <c r="BF330" s="444"/>
    </row>
    <row r="331" spans="1:73" ht="13.5" customHeight="1" x14ac:dyDescent="0.45">
      <c r="C331" s="24"/>
      <c r="D331" s="24"/>
      <c r="E331" s="24"/>
      <c r="F331" s="24"/>
      <c r="G331" s="32"/>
      <c r="H331" s="33"/>
      <c r="AF331" s="9"/>
    </row>
    <row r="332" spans="1:73" ht="11.4" customHeight="1" x14ac:dyDescent="0.45">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45">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5">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C339" s="9"/>
      <c r="D339" s="9"/>
      <c r="E339" s="9"/>
      <c r="F339" s="9"/>
      <c r="G339" s="9"/>
    </row>
  </sheetData>
  <sheetProtection insertColumns="0" deleteRows="0"/>
  <mergeCells count="155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8"/>
  <sheetViews>
    <sheetView showGridLines="0" view="pageBreakPreview" zoomScale="70" zoomScaleNormal="70" zoomScaleSheetLayoutView="70" workbookViewId="0">
      <selection activeCell="C2" sqref="C2"/>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5" t="s">
        <v>199</v>
      </c>
      <c r="D1" s="11"/>
      <c r="E1" s="11"/>
      <c r="F1" s="11"/>
      <c r="G1" s="11"/>
      <c r="H1" s="5" t="s">
        <v>0</v>
      </c>
      <c r="J1" s="5"/>
      <c r="L1" s="11"/>
      <c r="M1" s="11"/>
      <c r="N1" s="11"/>
      <c r="O1" s="11"/>
      <c r="P1" s="11"/>
      <c r="Q1" s="11"/>
      <c r="R1" s="11"/>
      <c r="AM1" s="8"/>
      <c r="AN1" s="7"/>
      <c r="AO1" s="7" t="s">
        <v>61</v>
      </c>
      <c r="AP1" s="295" t="s">
        <v>139</v>
      </c>
      <c r="AQ1" s="296"/>
      <c r="AR1" s="296"/>
      <c r="AS1" s="296"/>
      <c r="AT1" s="296"/>
      <c r="AU1" s="296"/>
      <c r="AV1" s="296"/>
      <c r="AW1" s="296"/>
      <c r="AX1" s="296"/>
      <c r="AY1" s="296"/>
      <c r="AZ1" s="296"/>
      <c r="BA1" s="296"/>
      <c r="BB1" s="296"/>
      <c r="BC1" s="296"/>
      <c r="BD1" s="296"/>
      <c r="BE1" s="296"/>
      <c r="BF1" s="7" t="s">
        <v>20</v>
      </c>
    </row>
    <row r="2" spans="2:64" s="12" customFormat="1" ht="20.25" customHeight="1" x14ac:dyDescent="0.45">
      <c r="C2" s="11"/>
      <c r="D2" s="11"/>
      <c r="E2" s="11"/>
      <c r="F2" s="11"/>
      <c r="G2" s="11"/>
      <c r="J2" s="5"/>
      <c r="L2" s="11"/>
      <c r="M2" s="11"/>
      <c r="N2" s="11"/>
      <c r="O2" s="11"/>
      <c r="P2" s="11"/>
      <c r="Q2" s="11"/>
      <c r="R2" s="11"/>
      <c r="Y2" s="92" t="s">
        <v>57</v>
      </c>
      <c r="Z2" s="297">
        <v>3</v>
      </c>
      <c r="AA2" s="297"/>
      <c r="AB2" s="92" t="s">
        <v>58</v>
      </c>
      <c r="AC2" s="561">
        <f>IF(Z2=0,"",YEAR(DATE(2018+Z2,1,1)))</f>
        <v>2021</v>
      </c>
      <c r="AD2" s="561"/>
      <c r="AE2" s="93" t="s">
        <v>59</v>
      </c>
      <c r="AF2" s="93" t="s">
        <v>1</v>
      </c>
      <c r="AG2" s="297">
        <v>4</v>
      </c>
      <c r="AH2" s="297"/>
      <c r="AI2" s="93" t="s">
        <v>48</v>
      </c>
      <c r="AM2" s="8"/>
      <c r="AN2" s="7"/>
      <c r="AO2" s="7" t="s">
        <v>60</v>
      </c>
      <c r="AP2" s="297"/>
      <c r="AQ2" s="297"/>
      <c r="AR2" s="297"/>
      <c r="AS2" s="297"/>
      <c r="AT2" s="297"/>
      <c r="AU2" s="297"/>
      <c r="AV2" s="297"/>
      <c r="AW2" s="297"/>
      <c r="AX2" s="297"/>
      <c r="AY2" s="297"/>
      <c r="AZ2" s="297"/>
      <c r="BA2" s="297"/>
      <c r="BB2" s="297"/>
      <c r="BC2" s="297"/>
      <c r="BD2" s="297"/>
      <c r="BE2" s="297"/>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299" t="s">
        <v>125</v>
      </c>
      <c r="BC3" s="300"/>
      <c r="BD3" s="300"/>
      <c r="BE3" s="301"/>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299" t="s">
        <v>127</v>
      </c>
      <c r="BC4" s="300"/>
      <c r="BD4" s="300"/>
      <c r="BE4" s="301"/>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302">
        <v>40</v>
      </c>
      <c r="AY6" s="304"/>
      <c r="AZ6" s="147" t="s">
        <v>172</v>
      </c>
      <c r="BA6" s="114"/>
      <c r="BB6" s="302">
        <v>160</v>
      </c>
      <c r="BC6" s="304"/>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557">
        <f>DAY(EOMONTH(DATE(AC2,AG2,1),0))</f>
        <v>30</v>
      </c>
      <c r="BC8" s="558"/>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302">
        <v>1</v>
      </c>
      <c r="BC10" s="303"/>
      <c r="BD10" s="304"/>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305"/>
      <c r="AP12" s="305"/>
      <c r="AQ12" s="305"/>
      <c r="AR12" s="147"/>
      <c r="AS12" s="145"/>
      <c r="AT12" s="145"/>
      <c r="AU12" s="46"/>
      <c r="AV12" s="37"/>
      <c r="AW12" s="37"/>
      <c r="AX12" s="47"/>
      <c r="AY12" s="47"/>
      <c r="AZ12" s="37"/>
      <c r="BA12" s="37"/>
      <c r="BB12" s="302">
        <v>1</v>
      </c>
      <c r="BC12" s="303"/>
      <c r="BD12" s="304"/>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260"/>
      <c r="AV14" s="261"/>
      <c r="AW14" s="262"/>
      <c r="AX14" s="36" t="s">
        <v>2</v>
      </c>
      <c r="AY14" s="260"/>
      <c r="AZ14" s="261"/>
      <c r="BA14" s="262"/>
      <c r="BB14" s="35" t="s">
        <v>23</v>
      </c>
      <c r="BC14" s="559">
        <f>(AY14-AU14)*24</f>
        <v>0</v>
      </c>
      <c r="BD14" s="560"/>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27" t="s">
        <v>88</v>
      </c>
      <c r="C17" s="530" t="s">
        <v>176</v>
      </c>
      <c r="D17" s="531"/>
      <c r="E17" s="532"/>
      <c r="F17" s="89"/>
      <c r="G17" s="539" t="s">
        <v>177</v>
      </c>
      <c r="H17" s="542" t="s">
        <v>178</v>
      </c>
      <c r="I17" s="531"/>
      <c r="J17" s="531"/>
      <c r="K17" s="532"/>
      <c r="L17" s="542" t="s">
        <v>179</v>
      </c>
      <c r="M17" s="531"/>
      <c r="N17" s="531"/>
      <c r="O17" s="545"/>
      <c r="P17" s="548"/>
      <c r="Q17" s="549"/>
      <c r="R17" s="550"/>
      <c r="S17" s="338" t="s">
        <v>180</v>
      </c>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40"/>
      <c r="AX17" s="500" t="str">
        <f>IF(BB3="４週","(11) 1～4週目の勤務時間数合計","(11) 1か月の勤務時間数   合計")</f>
        <v>(11) 1～4週目の勤務時間数合計</v>
      </c>
      <c r="AY17" s="501"/>
      <c r="AZ17" s="506" t="s">
        <v>181</v>
      </c>
      <c r="BA17" s="507"/>
      <c r="BB17" s="512" t="s">
        <v>182</v>
      </c>
      <c r="BC17" s="513"/>
      <c r="BD17" s="513"/>
      <c r="BE17" s="513"/>
      <c r="BF17" s="514"/>
    </row>
    <row r="18" spans="2:58" ht="20.25" customHeight="1" x14ac:dyDescent="0.45">
      <c r="B18" s="528"/>
      <c r="C18" s="533"/>
      <c r="D18" s="534"/>
      <c r="E18" s="535"/>
      <c r="F18" s="90"/>
      <c r="G18" s="540"/>
      <c r="H18" s="543"/>
      <c r="I18" s="534"/>
      <c r="J18" s="534"/>
      <c r="K18" s="535"/>
      <c r="L18" s="543"/>
      <c r="M18" s="534"/>
      <c r="N18" s="534"/>
      <c r="O18" s="546"/>
      <c r="P18" s="551"/>
      <c r="Q18" s="552"/>
      <c r="R18" s="553"/>
      <c r="S18" s="521" t="s">
        <v>15</v>
      </c>
      <c r="T18" s="522"/>
      <c r="U18" s="522"/>
      <c r="V18" s="522"/>
      <c r="W18" s="522"/>
      <c r="X18" s="522"/>
      <c r="Y18" s="523"/>
      <c r="Z18" s="521" t="s">
        <v>16</v>
      </c>
      <c r="AA18" s="522"/>
      <c r="AB18" s="522"/>
      <c r="AC18" s="522"/>
      <c r="AD18" s="522"/>
      <c r="AE18" s="522"/>
      <c r="AF18" s="523"/>
      <c r="AG18" s="521" t="s">
        <v>17</v>
      </c>
      <c r="AH18" s="522"/>
      <c r="AI18" s="522"/>
      <c r="AJ18" s="522"/>
      <c r="AK18" s="522"/>
      <c r="AL18" s="522"/>
      <c r="AM18" s="523"/>
      <c r="AN18" s="521" t="s">
        <v>18</v>
      </c>
      <c r="AO18" s="522"/>
      <c r="AP18" s="522"/>
      <c r="AQ18" s="522"/>
      <c r="AR18" s="522"/>
      <c r="AS18" s="522"/>
      <c r="AT18" s="523"/>
      <c r="AU18" s="524" t="s">
        <v>19</v>
      </c>
      <c r="AV18" s="525"/>
      <c r="AW18" s="526"/>
      <c r="AX18" s="502"/>
      <c r="AY18" s="503"/>
      <c r="AZ18" s="508"/>
      <c r="BA18" s="509"/>
      <c r="BB18" s="515"/>
      <c r="BC18" s="516"/>
      <c r="BD18" s="516"/>
      <c r="BE18" s="516"/>
      <c r="BF18" s="517"/>
    </row>
    <row r="19" spans="2:58" ht="20.25" customHeight="1" x14ac:dyDescent="0.45">
      <c r="B19" s="528"/>
      <c r="C19" s="533"/>
      <c r="D19" s="534"/>
      <c r="E19" s="535"/>
      <c r="F19" s="90"/>
      <c r="G19" s="540"/>
      <c r="H19" s="543"/>
      <c r="I19" s="534"/>
      <c r="J19" s="534"/>
      <c r="K19" s="535"/>
      <c r="L19" s="543"/>
      <c r="M19" s="534"/>
      <c r="N19" s="534"/>
      <c r="O19" s="546"/>
      <c r="P19" s="551"/>
      <c r="Q19" s="552"/>
      <c r="R19" s="55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502"/>
      <c r="AY19" s="503"/>
      <c r="AZ19" s="508"/>
      <c r="BA19" s="509"/>
      <c r="BB19" s="515"/>
      <c r="BC19" s="516"/>
      <c r="BD19" s="516"/>
      <c r="BE19" s="516"/>
      <c r="BF19" s="517"/>
    </row>
    <row r="20" spans="2:58" ht="20.25" hidden="1" customHeight="1" x14ac:dyDescent="0.45">
      <c r="B20" s="528"/>
      <c r="C20" s="533"/>
      <c r="D20" s="534"/>
      <c r="E20" s="535"/>
      <c r="F20" s="90"/>
      <c r="G20" s="540"/>
      <c r="H20" s="543"/>
      <c r="I20" s="534"/>
      <c r="J20" s="534"/>
      <c r="K20" s="535"/>
      <c r="L20" s="543"/>
      <c r="M20" s="534"/>
      <c r="N20" s="534"/>
      <c r="O20" s="546"/>
      <c r="P20" s="551"/>
      <c r="Q20" s="552"/>
      <c r="R20" s="553"/>
      <c r="S20" s="94">
        <f>WEEKDAY(DATE($AC$2,$AG$2,1))</f>
        <v>5</v>
      </c>
      <c r="T20" s="95">
        <f>WEEKDAY(DATE($AC$2,$AG$2,2))</f>
        <v>6</v>
      </c>
      <c r="U20" s="95">
        <f>WEEKDAY(DATE($AC$2,$AG$2,3))</f>
        <v>7</v>
      </c>
      <c r="V20" s="95">
        <f>WEEKDAY(DATE($AC$2,$AG$2,4))</f>
        <v>1</v>
      </c>
      <c r="W20" s="95">
        <f>WEEKDAY(DATE($AC$2,$AG$2,5))</f>
        <v>2</v>
      </c>
      <c r="X20" s="95">
        <f>WEEKDAY(DATE($AC$2,$AG$2,6))</f>
        <v>3</v>
      </c>
      <c r="Y20" s="96">
        <f>WEEKDAY(DATE($AC$2,$AG$2,7))</f>
        <v>4</v>
      </c>
      <c r="Z20" s="94">
        <f>WEEKDAY(DATE($AC$2,$AG$2,8))</f>
        <v>5</v>
      </c>
      <c r="AA20" s="95">
        <f>WEEKDAY(DATE($AC$2,$AG$2,9))</f>
        <v>6</v>
      </c>
      <c r="AB20" s="95">
        <f>WEEKDAY(DATE($AC$2,$AG$2,10))</f>
        <v>7</v>
      </c>
      <c r="AC20" s="95">
        <f>WEEKDAY(DATE($AC$2,$AG$2,11))</f>
        <v>1</v>
      </c>
      <c r="AD20" s="95">
        <f>WEEKDAY(DATE($AC$2,$AG$2,12))</f>
        <v>2</v>
      </c>
      <c r="AE20" s="95">
        <f>WEEKDAY(DATE($AC$2,$AG$2,13))</f>
        <v>3</v>
      </c>
      <c r="AF20" s="96">
        <f>WEEKDAY(DATE($AC$2,$AG$2,14))</f>
        <v>4</v>
      </c>
      <c r="AG20" s="94">
        <f>WEEKDAY(DATE($AC$2,$AG$2,15))</f>
        <v>5</v>
      </c>
      <c r="AH20" s="95">
        <f>WEEKDAY(DATE($AC$2,$AG$2,16))</f>
        <v>6</v>
      </c>
      <c r="AI20" s="95">
        <f>WEEKDAY(DATE($AC$2,$AG$2,17))</f>
        <v>7</v>
      </c>
      <c r="AJ20" s="95">
        <f>WEEKDAY(DATE($AC$2,$AG$2,18))</f>
        <v>1</v>
      </c>
      <c r="AK20" s="95">
        <f>WEEKDAY(DATE($AC$2,$AG$2,19))</f>
        <v>2</v>
      </c>
      <c r="AL20" s="95">
        <f>WEEKDAY(DATE($AC$2,$AG$2,20))</f>
        <v>3</v>
      </c>
      <c r="AM20" s="96">
        <f>WEEKDAY(DATE($AC$2,$AG$2,21))</f>
        <v>4</v>
      </c>
      <c r="AN20" s="94">
        <f>WEEKDAY(DATE($AC$2,$AG$2,22))</f>
        <v>5</v>
      </c>
      <c r="AO20" s="95">
        <f>WEEKDAY(DATE($AC$2,$AG$2,23))</f>
        <v>6</v>
      </c>
      <c r="AP20" s="95">
        <f>WEEKDAY(DATE($AC$2,$AG$2,24))</f>
        <v>7</v>
      </c>
      <c r="AQ20" s="95">
        <f>WEEKDAY(DATE($AC$2,$AG$2,25))</f>
        <v>1</v>
      </c>
      <c r="AR20" s="95">
        <f>WEEKDAY(DATE($AC$2,$AG$2,26))</f>
        <v>2</v>
      </c>
      <c r="AS20" s="95">
        <f>WEEKDAY(DATE($AC$2,$AG$2,27))</f>
        <v>3</v>
      </c>
      <c r="AT20" s="96">
        <f>WEEKDAY(DATE($AC$2,$AG$2,28))</f>
        <v>4</v>
      </c>
      <c r="AU20" s="94">
        <f>IF(AU19=29,WEEKDAY(DATE($AC$2,$AG$2,29)),0)</f>
        <v>0</v>
      </c>
      <c r="AV20" s="95">
        <f>IF(AV19=30,WEEKDAY(DATE($AC$2,$AG$2,30)),0)</f>
        <v>0</v>
      </c>
      <c r="AW20" s="96">
        <f>IF(AW19=31,WEEKDAY(DATE($AC$2,$AG$2,31)),0)</f>
        <v>0</v>
      </c>
      <c r="AX20" s="502"/>
      <c r="AY20" s="503"/>
      <c r="AZ20" s="508"/>
      <c r="BA20" s="509"/>
      <c r="BB20" s="515"/>
      <c r="BC20" s="516"/>
      <c r="BD20" s="516"/>
      <c r="BE20" s="516"/>
      <c r="BF20" s="517"/>
    </row>
    <row r="21" spans="2:58" ht="22.5" customHeight="1" thickBot="1" x14ac:dyDescent="0.5">
      <c r="B21" s="529"/>
      <c r="C21" s="536"/>
      <c r="D21" s="537"/>
      <c r="E21" s="538"/>
      <c r="F21" s="91"/>
      <c r="G21" s="541"/>
      <c r="H21" s="544"/>
      <c r="I21" s="537"/>
      <c r="J21" s="537"/>
      <c r="K21" s="538"/>
      <c r="L21" s="544"/>
      <c r="M21" s="537"/>
      <c r="N21" s="537"/>
      <c r="O21" s="547"/>
      <c r="P21" s="554"/>
      <c r="Q21" s="555"/>
      <c r="R21" s="556"/>
      <c r="S21" s="101" t="str">
        <f>IF(S20=1,"日",IF(S20=2,"月",IF(S20=3,"火",IF(S20=4,"水",IF(S20=5,"木",IF(S20=6,"金","土"))))))</f>
        <v>木</v>
      </c>
      <c r="T21" s="102" t="str">
        <f t="shared" ref="T21:AT21" si="0">IF(T20=1,"日",IF(T20=2,"月",IF(T20=3,"火",IF(T20=4,"水",IF(T20=5,"木",IF(T20=6,"金","土"))))))</f>
        <v>金</v>
      </c>
      <c r="U21" s="102" t="str">
        <f t="shared" si="0"/>
        <v>土</v>
      </c>
      <c r="V21" s="102" t="str">
        <f t="shared" si="0"/>
        <v>日</v>
      </c>
      <c r="W21" s="102" t="str">
        <f t="shared" si="0"/>
        <v>月</v>
      </c>
      <c r="X21" s="102" t="str">
        <f t="shared" si="0"/>
        <v>火</v>
      </c>
      <c r="Y21" s="103" t="str">
        <f t="shared" si="0"/>
        <v>水</v>
      </c>
      <c r="Z21" s="101" t="str">
        <f>IF(Z20=1,"日",IF(Z20=2,"月",IF(Z20=3,"火",IF(Z20=4,"水",IF(Z20=5,"木",IF(Z20=6,"金","土"))))))</f>
        <v>木</v>
      </c>
      <c r="AA21" s="102" t="str">
        <f t="shared" si="0"/>
        <v>金</v>
      </c>
      <c r="AB21" s="102" t="str">
        <f t="shared" si="0"/>
        <v>土</v>
      </c>
      <c r="AC21" s="102" t="str">
        <f t="shared" si="0"/>
        <v>日</v>
      </c>
      <c r="AD21" s="102" t="str">
        <f t="shared" si="0"/>
        <v>月</v>
      </c>
      <c r="AE21" s="102" t="str">
        <f t="shared" si="0"/>
        <v>火</v>
      </c>
      <c r="AF21" s="103" t="str">
        <f t="shared" si="0"/>
        <v>水</v>
      </c>
      <c r="AG21" s="101" t="str">
        <f>IF(AG20=1,"日",IF(AG20=2,"月",IF(AG20=3,"火",IF(AG20=4,"水",IF(AG20=5,"木",IF(AG20=6,"金","土"))))))</f>
        <v>木</v>
      </c>
      <c r="AH21" s="102" t="str">
        <f t="shared" si="0"/>
        <v>金</v>
      </c>
      <c r="AI21" s="102" t="str">
        <f t="shared" si="0"/>
        <v>土</v>
      </c>
      <c r="AJ21" s="102" t="str">
        <f t="shared" si="0"/>
        <v>日</v>
      </c>
      <c r="AK21" s="102" t="str">
        <f t="shared" si="0"/>
        <v>月</v>
      </c>
      <c r="AL21" s="102" t="str">
        <f t="shared" si="0"/>
        <v>火</v>
      </c>
      <c r="AM21" s="103" t="str">
        <f t="shared" si="0"/>
        <v>水</v>
      </c>
      <c r="AN21" s="101" t="str">
        <f>IF(AN20=1,"日",IF(AN20=2,"月",IF(AN20=3,"火",IF(AN20=4,"水",IF(AN20=5,"木",IF(AN20=6,"金","土"))))))</f>
        <v>木</v>
      </c>
      <c r="AO21" s="102" t="str">
        <f t="shared" si="0"/>
        <v>金</v>
      </c>
      <c r="AP21" s="102" t="str">
        <f t="shared" si="0"/>
        <v>土</v>
      </c>
      <c r="AQ21" s="102" t="str">
        <f t="shared" si="0"/>
        <v>日</v>
      </c>
      <c r="AR21" s="102" t="str">
        <f t="shared" si="0"/>
        <v>月</v>
      </c>
      <c r="AS21" s="102" t="str">
        <f t="shared" si="0"/>
        <v>火</v>
      </c>
      <c r="AT21" s="103" t="str">
        <f t="shared" si="0"/>
        <v>水</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504"/>
      <c r="AY21" s="505"/>
      <c r="AZ21" s="510"/>
      <c r="BA21" s="511"/>
      <c r="BB21" s="518"/>
      <c r="BC21" s="519"/>
      <c r="BD21" s="519"/>
      <c r="BE21" s="519"/>
      <c r="BF21" s="520"/>
    </row>
    <row r="22" spans="2:58" ht="20.25" customHeight="1" x14ac:dyDescent="0.45">
      <c r="B22" s="496">
        <v>1</v>
      </c>
      <c r="C22" s="389"/>
      <c r="D22" s="390"/>
      <c r="E22" s="391"/>
      <c r="F22" s="84"/>
      <c r="G22" s="392"/>
      <c r="H22" s="394"/>
      <c r="I22" s="395"/>
      <c r="J22" s="395"/>
      <c r="K22" s="396"/>
      <c r="L22" s="359"/>
      <c r="M22" s="360"/>
      <c r="N22" s="360"/>
      <c r="O22" s="361"/>
      <c r="P22" s="497" t="s">
        <v>44</v>
      </c>
      <c r="Q22" s="498"/>
      <c r="R22" s="49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74"/>
      <c r="AY22" s="575"/>
      <c r="AZ22" s="576"/>
      <c r="BA22" s="577"/>
      <c r="BB22" s="274"/>
      <c r="BC22" s="275"/>
      <c r="BD22" s="275"/>
      <c r="BE22" s="275"/>
      <c r="BF22" s="276"/>
    </row>
    <row r="23" spans="2:58" ht="20.25" customHeight="1" x14ac:dyDescent="0.45">
      <c r="B23" s="480"/>
      <c r="C23" s="378"/>
      <c r="D23" s="379"/>
      <c r="E23" s="380"/>
      <c r="F23" s="85"/>
      <c r="G23" s="393"/>
      <c r="H23" s="397"/>
      <c r="I23" s="398"/>
      <c r="J23" s="398"/>
      <c r="K23" s="399"/>
      <c r="L23" s="362"/>
      <c r="M23" s="363"/>
      <c r="N23" s="363"/>
      <c r="O23" s="364"/>
      <c r="P23" s="466" t="s">
        <v>14</v>
      </c>
      <c r="Q23" s="467"/>
      <c r="R23" s="468"/>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69">
        <f>IF($BB$3="４週",SUM(S23:AT23),IF($BB$3="暦月",SUM(S23:AW23),""))</f>
        <v>0</v>
      </c>
      <c r="AY23" s="470"/>
      <c r="AZ23" s="471">
        <f>IF($BB$3="４週",AX23/4,IF($BB$3="暦月",'通所リハ（1枚版）'!AX23/('通所リハ（1枚版）'!$BB$8/7),""))</f>
        <v>0</v>
      </c>
      <c r="BA23" s="472"/>
      <c r="BB23" s="277"/>
      <c r="BC23" s="278"/>
      <c r="BD23" s="278"/>
      <c r="BE23" s="278"/>
      <c r="BF23" s="279"/>
    </row>
    <row r="24" spans="2:58" ht="20.25" customHeight="1" x14ac:dyDescent="0.45">
      <c r="B24" s="480"/>
      <c r="C24" s="381"/>
      <c r="D24" s="382"/>
      <c r="E24" s="383"/>
      <c r="F24" s="86">
        <f>C22</f>
        <v>0</v>
      </c>
      <c r="G24" s="393"/>
      <c r="H24" s="397"/>
      <c r="I24" s="398"/>
      <c r="J24" s="398"/>
      <c r="K24" s="399"/>
      <c r="L24" s="362"/>
      <c r="M24" s="363"/>
      <c r="N24" s="363"/>
      <c r="O24" s="364"/>
      <c r="P24" s="473" t="s">
        <v>45</v>
      </c>
      <c r="Q24" s="474"/>
      <c r="R24" s="475"/>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76">
        <f>IF($BB$3="４週",SUM(S24:AT24),IF($BB$3="暦月",SUM(S24:AW24),""))</f>
        <v>0</v>
      </c>
      <c r="AY24" s="477"/>
      <c r="AZ24" s="478">
        <f>IF($BB$3="４週",AX24/4,IF($BB$3="暦月",'通所リハ（1枚版）'!AX24/('通所リハ（1枚版）'!$BB$8/7),""))</f>
        <v>0</v>
      </c>
      <c r="BA24" s="479"/>
      <c r="BB24" s="280"/>
      <c r="BC24" s="281"/>
      <c r="BD24" s="281"/>
      <c r="BE24" s="281"/>
      <c r="BF24" s="282"/>
    </row>
    <row r="25" spans="2:58" ht="20.25" customHeight="1" x14ac:dyDescent="0.45">
      <c r="B25" s="480">
        <f>B22+1</f>
        <v>2</v>
      </c>
      <c r="C25" s="375"/>
      <c r="D25" s="376"/>
      <c r="E25" s="377"/>
      <c r="F25" s="87"/>
      <c r="G25" s="403"/>
      <c r="H25" s="405"/>
      <c r="I25" s="398"/>
      <c r="J25" s="398"/>
      <c r="K25" s="399"/>
      <c r="L25" s="406"/>
      <c r="M25" s="407"/>
      <c r="N25" s="407"/>
      <c r="O25" s="408"/>
      <c r="P25" s="481" t="s">
        <v>44</v>
      </c>
      <c r="Q25" s="482"/>
      <c r="R25" s="48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66"/>
      <c r="AY25" s="567"/>
      <c r="AZ25" s="568"/>
      <c r="BA25" s="569"/>
      <c r="BB25" s="400"/>
      <c r="BC25" s="401"/>
      <c r="BD25" s="401"/>
      <c r="BE25" s="401"/>
      <c r="BF25" s="402"/>
    </row>
    <row r="26" spans="2:58" ht="20.25" customHeight="1" x14ac:dyDescent="0.45">
      <c r="B26" s="480"/>
      <c r="C26" s="378"/>
      <c r="D26" s="379"/>
      <c r="E26" s="380"/>
      <c r="F26" s="85"/>
      <c r="G26" s="393"/>
      <c r="H26" s="397"/>
      <c r="I26" s="398"/>
      <c r="J26" s="398"/>
      <c r="K26" s="399"/>
      <c r="L26" s="362"/>
      <c r="M26" s="363"/>
      <c r="N26" s="363"/>
      <c r="O26" s="364"/>
      <c r="P26" s="466" t="s">
        <v>14</v>
      </c>
      <c r="Q26" s="467"/>
      <c r="R26" s="468"/>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69">
        <f>IF($BB$3="４週",SUM(S26:AT26),IF($BB$3="暦月",SUM(S26:AW26),""))</f>
        <v>0</v>
      </c>
      <c r="AY26" s="470"/>
      <c r="AZ26" s="471">
        <f>IF($BB$3="４週",AX26/4,IF($BB$3="暦月",'通所リハ（1枚版）'!AX26/('通所リハ（1枚版）'!$BB$8/7),""))</f>
        <v>0</v>
      </c>
      <c r="BA26" s="472"/>
      <c r="BB26" s="277"/>
      <c r="BC26" s="278"/>
      <c r="BD26" s="278"/>
      <c r="BE26" s="278"/>
      <c r="BF26" s="279"/>
    </row>
    <row r="27" spans="2:58" ht="20.25" customHeight="1" x14ac:dyDescent="0.45">
      <c r="B27" s="480"/>
      <c r="C27" s="381"/>
      <c r="D27" s="382"/>
      <c r="E27" s="383"/>
      <c r="F27" s="85">
        <f>C25</f>
        <v>0</v>
      </c>
      <c r="G27" s="404"/>
      <c r="H27" s="397"/>
      <c r="I27" s="398"/>
      <c r="J27" s="398"/>
      <c r="K27" s="399"/>
      <c r="L27" s="409"/>
      <c r="M27" s="410"/>
      <c r="N27" s="410"/>
      <c r="O27" s="411"/>
      <c r="P27" s="473" t="s">
        <v>45</v>
      </c>
      <c r="Q27" s="474"/>
      <c r="R27" s="475"/>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76">
        <f>IF($BB$3="４週",SUM(S27:AT27),IF($BB$3="暦月",SUM(S27:AW27),""))</f>
        <v>0</v>
      </c>
      <c r="AY27" s="477"/>
      <c r="AZ27" s="478">
        <f>IF($BB$3="４週",AX27/4,IF($BB$3="暦月",'通所リハ（1枚版）'!AX27/('通所リハ（1枚版）'!$BB$8/7),""))</f>
        <v>0</v>
      </c>
      <c r="BA27" s="479"/>
      <c r="BB27" s="280"/>
      <c r="BC27" s="281"/>
      <c r="BD27" s="281"/>
      <c r="BE27" s="281"/>
      <c r="BF27" s="282"/>
    </row>
    <row r="28" spans="2:58" ht="20.25" customHeight="1" x14ac:dyDescent="0.45">
      <c r="B28" s="480">
        <f>B25+1</f>
        <v>3</v>
      </c>
      <c r="C28" s="375"/>
      <c r="D28" s="376"/>
      <c r="E28" s="377"/>
      <c r="F28" s="87"/>
      <c r="G28" s="403"/>
      <c r="H28" s="405"/>
      <c r="I28" s="398"/>
      <c r="J28" s="398"/>
      <c r="K28" s="399"/>
      <c r="L28" s="406"/>
      <c r="M28" s="407"/>
      <c r="N28" s="407"/>
      <c r="O28" s="408"/>
      <c r="P28" s="481" t="s">
        <v>44</v>
      </c>
      <c r="Q28" s="482"/>
      <c r="R28" s="48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66"/>
      <c r="AY28" s="567"/>
      <c r="AZ28" s="568"/>
      <c r="BA28" s="569"/>
      <c r="BB28" s="400"/>
      <c r="BC28" s="401"/>
      <c r="BD28" s="401"/>
      <c r="BE28" s="401"/>
      <c r="BF28" s="402"/>
    </row>
    <row r="29" spans="2:58" ht="20.25" customHeight="1" x14ac:dyDescent="0.45">
      <c r="B29" s="480"/>
      <c r="C29" s="378"/>
      <c r="D29" s="379"/>
      <c r="E29" s="380"/>
      <c r="F29" s="85"/>
      <c r="G29" s="393"/>
      <c r="H29" s="397"/>
      <c r="I29" s="398"/>
      <c r="J29" s="398"/>
      <c r="K29" s="399"/>
      <c r="L29" s="362"/>
      <c r="M29" s="363"/>
      <c r="N29" s="363"/>
      <c r="O29" s="364"/>
      <c r="P29" s="466" t="s">
        <v>14</v>
      </c>
      <c r="Q29" s="467"/>
      <c r="R29" s="468"/>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69">
        <f>IF($BB$3="４週",SUM(S29:AT29),IF($BB$3="暦月",SUM(S29:AW29),""))</f>
        <v>0</v>
      </c>
      <c r="AY29" s="470"/>
      <c r="AZ29" s="471">
        <f>IF($BB$3="４週",AX29/4,IF($BB$3="暦月",'通所リハ（1枚版）'!AX29/('通所リハ（1枚版）'!$BB$8/7),""))</f>
        <v>0</v>
      </c>
      <c r="BA29" s="472"/>
      <c r="BB29" s="277"/>
      <c r="BC29" s="278"/>
      <c r="BD29" s="278"/>
      <c r="BE29" s="278"/>
      <c r="BF29" s="279"/>
    </row>
    <row r="30" spans="2:58" ht="20.25" customHeight="1" x14ac:dyDescent="0.45">
      <c r="B30" s="480"/>
      <c r="C30" s="381"/>
      <c r="D30" s="382"/>
      <c r="E30" s="383"/>
      <c r="F30" s="85">
        <f>C28</f>
        <v>0</v>
      </c>
      <c r="G30" s="404"/>
      <c r="H30" s="397"/>
      <c r="I30" s="398"/>
      <c r="J30" s="398"/>
      <c r="K30" s="399"/>
      <c r="L30" s="409"/>
      <c r="M30" s="410"/>
      <c r="N30" s="410"/>
      <c r="O30" s="411"/>
      <c r="P30" s="473" t="s">
        <v>45</v>
      </c>
      <c r="Q30" s="474"/>
      <c r="R30" s="475"/>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76">
        <f>IF($BB$3="４週",SUM(S30:AT30),IF($BB$3="暦月",SUM(S30:AW30),""))</f>
        <v>0</v>
      </c>
      <c r="AY30" s="477"/>
      <c r="AZ30" s="478">
        <f>IF($BB$3="４週",AX30/4,IF($BB$3="暦月",'通所リハ（1枚版）'!AX30/('通所リハ（1枚版）'!$BB$8/7),""))</f>
        <v>0</v>
      </c>
      <c r="BA30" s="479"/>
      <c r="BB30" s="280"/>
      <c r="BC30" s="281"/>
      <c r="BD30" s="281"/>
      <c r="BE30" s="281"/>
      <c r="BF30" s="282"/>
    </row>
    <row r="31" spans="2:58" ht="20.25" customHeight="1" x14ac:dyDescent="0.45">
      <c r="B31" s="480">
        <f>B28+1</f>
        <v>4</v>
      </c>
      <c r="C31" s="375"/>
      <c r="D31" s="376"/>
      <c r="E31" s="377"/>
      <c r="F31" s="87"/>
      <c r="G31" s="403"/>
      <c r="H31" s="405"/>
      <c r="I31" s="398"/>
      <c r="J31" s="398"/>
      <c r="K31" s="399"/>
      <c r="L31" s="406"/>
      <c r="M31" s="407"/>
      <c r="N31" s="407"/>
      <c r="O31" s="408"/>
      <c r="P31" s="481" t="s">
        <v>44</v>
      </c>
      <c r="Q31" s="482"/>
      <c r="R31" s="48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66"/>
      <c r="AY31" s="567"/>
      <c r="AZ31" s="568"/>
      <c r="BA31" s="569"/>
      <c r="BB31" s="400"/>
      <c r="BC31" s="401"/>
      <c r="BD31" s="401"/>
      <c r="BE31" s="401"/>
      <c r="BF31" s="402"/>
    </row>
    <row r="32" spans="2:58" ht="20.25" customHeight="1" x14ac:dyDescent="0.45">
      <c r="B32" s="480"/>
      <c r="C32" s="378"/>
      <c r="D32" s="379"/>
      <c r="E32" s="380"/>
      <c r="F32" s="85"/>
      <c r="G32" s="393"/>
      <c r="H32" s="397"/>
      <c r="I32" s="398"/>
      <c r="J32" s="398"/>
      <c r="K32" s="399"/>
      <c r="L32" s="362"/>
      <c r="M32" s="363"/>
      <c r="N32" s="363"/>
      <c r="O32" s="364"/>
      <c r="P32" s="466" t="s">
        <v>14</v>
      </c>
      <c r="Q32" s="467"/>
      <c r="R32" s="468"/>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69">
        <f>IF($BB$3="４週",SUM(S32:AT32),IF($BB$3="暦月",SUM(S32:AW32),""))</f>
        <v>0</v>
      </c>
      <c r="AY32" s="470"/>
      <c r="AZ32" s="471">
        <f>IF($BB$3="４週",AX32/4,IF($BB$3="暦月",'通所リハ（1枚版）'!AX32/('通所リハ（1枚版）'!$BB$8/7),""))</f>
        <v>0</v>
      </c>
      <c r="BA32" s="472"/>
      <c r="BB32" s="277"/>
      <c r="BC32" s="278"/>
      <c r="BD32" s="278"/>
      <c r="BE32" s="278"/>
      <c r="BF32" s="279"/>
    </row>
    <row r="33" spans="2:58" ht="20.25" customHeight="1" x14ac:dyDescent="0.45">
      <c r="B33" s="480"/>
      <c r="C33" s="381"/>
      <c r="D33" s="382"/>
      <c r="E33" s="383"/>
      <c r="F33" s="85">
        <f>C31</f>
        <v>0</v>
      </c>
      <c r="G33" s="404"/>
      <c r="H33" s="397"/>
      <c r="I33" s="398"/>
      <c r="J33" s="398"/>
      <c r="K33" s="399"/>
      <c r="L33" s="409"/>
      <c r="M33" s="410"/>
      <c r="N33" s="410"/>
      <c r="O33" s="411"/>
      <c r="P33" s="473" t="s">
        <v>45</v>
      </c>
      <c r="Q33" s="474"/>
      <c r="R33" s="475"/>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76">
        <f>IF($BB$3="４週",SUM(S33:AT33),IF($BB$3="暦月",SUM(S33:AW33),""))</f>
        <v>0</v>
      </c>
      <c r="AY33" s="477"/>
      <c r="AZ33" s="478">
        <f>IF($BB$3="４週",AX33/4,IF($BB$3="暦月",'通所リハ（1枚版）'!AX33/('通所リハ（1枚版）'!$BB$8/7),""))</f>
        <v>0</v>
      </c>
      <c r="BA33" s="479"/>
      <c r="BB33" s="280"/>
      <c r="BC33" s="281"/>
      <c r="BD33" s="281"/>
      <c r="BE33" s="281"/>
      <c r="BF33" s="282"/>
    </row>
    <row r="34" spans="2:58" ht="20.25" customHeight="1" x14ac:dyDescent="0.45">
      <c r="B34" s="480">
        <f>B31+1</f>
        <v>5</v>
      </c>
      <c r="C34" s="375"/>
      <c r="D34" s="376"/>
      <c r="E34" s="377"/>
      <c r="F34" s="87"/>
      <c r="G34" s="403"/>
      <c r="H34" s="405"/>
      <c r="I34" s="398"/>
      <c r="J34" s="398"/>
      <c r="K34" s="399"/>
      <c r="L34" s="406"/>
      <c r="M34" s="407"/>
      <c r="N34" s="407"/>
      <c r="O34" s="408"/>
      <c r="P34" s="481" t="s">
        <v>44</v>
      </c>
      <c r="Q34" s="482"/>
      <c r="R34" s="48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66"/>
      <c r="AY34" s="567"/>
      <c r="AZ34" s="568"/>
      <c r="BA34" s="569"/>
      <c r="BB34" s="400"/>
      <c r="BC34" s="401"/>
      <c r="BD34" s="401"/>
      <c r="BE34" s="401"/>
      <c r="BF34" s="402"/>
    </row>
    <row r="35" spans="2:58" ht="20.25" customHeight="1" x14ac:dyDescent="0.45">
      <c r="B35" s="480"/>
      <c r="C35" s="378"/>
      <c r="D35" s="379"/>
      <c r="E35" s="380"/>
      <c r="F35" s="85"/>
      <c r="G35" s="393"/>
      <c r="H35" s="397"/>
      <c r="I35" s="398"/>
      <c r="J35" s="398"/>
      <c r="K35" s="399"/>
      <c r="L35" s="362"/>
      <c r="M35" s="363"/>
      <c r="N35" s="363"/>
      <c r="O35" s="364"/>
      <c r="P35" s="466" t="s">
        <v>14</v>
      </c>
      <c r="Q35" s="467"/>
      <c r="R35" s="468"/>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69">
        <f>IF($BB$3="４週",SUM(S35:AT35),IF($BB$3="暦月",SUM(S35:AW35),""))</f>
        <v>0</v>
      </c>
      <c r="AY35" s="470"/>
      <c r="AZ35" s="471">
        <f>IF($BB$3="４週",AX35/4,IF($BB$3="暦月",'通所リハ（1枚版）'!AX35/('通所リハ（1枚版）'!$BB$8/7),""))</f>
        <v>0</v>
      </c>
      <c r="BA35" s="472"/>
      <c r="BB35" s="277"/>
      <c r="BC35" s="278"/>
      <c r="BD35" s="278"/>
      <c r="BE35" s="278"/>
      <c r="BF35" s="279"/>
    </row>
    <row r="36" spans="2:58" ht="20.25" customHeight="1" x14ac:dyDescent="0.45">
      <c r="B36" s="480"/>
      <c r="C36" s="381"/>
      <c r="D36" s="382"/>
      <c r="E36" s="383"/>
      <c r="F36" s="85">
        <f>C34</f>
        <v>0</v>
      </c>
      <c r="G36" s="404"/>
      <c r="H36" s="397"/>
      <c r="I36" s="398"/>
      <c r="J36" s="398"/>
      <c r="K36" s="399"/>
      <c r="L36" s="409"/>
      <c r="M36" s="410"/>
      <c r="N36" s="410"/>
      <c r="O36" s="411"/>
      <c r="P36" s="473" t="s">
        <v>45</v>
      </c>
      <c r="Q36" s="474"/>
      <c r="R36" s="475"/>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76">
        <f>IF($BB$3="４週",SUM(S36:AT36),IF($BB$3="暦月",SUM(S36:AW36),""))</f>
        <v>0</v>
      </c>
      <c r="AY36" s="477"/>
      <c r="AZ36" s="478">
        <f>IF($BB$3="４週",AX36/4,IF($BB$3="暦月",'通所リハ（1枚版）'!AX36/('通所リハ（1枚版）'!$BB$8/7),""))</f>
        <v>0</v>
      </c>
      <c r="BA36" s="479"/>
      <c r="BB36" s="280"/>
      <c r="BC36" s="281"/>
      <c r="BD36" s="281"/>
      <c r="BE36" s="281"/>
      <c r="BF36" s="282"/>
    </row>
    <row r="37" spans="2:58" ht="20.25" customHeight="1" x14ac:dyDescent="0.45">
      <c r="B37" s="480">
        <f>B34+1</f>
        <v>6</v>
      </c>
      <c r="C37" s="375"/>
      <c r="D37" s="376"/>
      <c r="E37" s="377"/>
      <c r="F37" s="87"/>
      <c r="G37" s="403"/>
      <c r="H37" s="405"/>
      <c r="I37" s="398"/>
      <c r="J37" s="398"/>
      <c r="K37" s="399"/>
      <c r="L37" s="406"/>
      <c r="M37" s="407"/>
      <c r="N37" s="407"/>
      <c r="O37" s="408"/>
      <c r="P37" s="481" t="s">
        <v>44</v>
      </c>
      <c r="Q37" s="482"/>
      <c r="R37" s="48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66"/>
      <c r="AY37" s="567"/>
      <c r="AZ37" s="568"/>
      <c r="BA37" s="569"/>
      <c r="BB37" s="400"/>
      <c r="BC37" s="401"/>
      <c r="BD37" s="401"/>
      <c r="BE37" s="401"/>
      <c r="BF37" s="402"/>
    </row>
    <row r="38" spans="2:58" ht="20.25" customHeight="1" x14ac:dyDescent="0.45">
      <c r="B38" s="480"/>
      <c r="C38" s="378"/>
      <c r="D38" s="379"/>
      <c r="E38" s="380"/>
      <c r="F38" s="85"/>
      <c r="G38" s="393"/>
      <c r="H38" s="397"/>
      <c r="I38" s="398"/>
      <c r="J38" s="398"/>
      <c r="K38" s="399"/>
      <c r="L38" s="362"/>
      <c r="M38" s="363"/>
      <c r="N38" s="363"/>
      <c r="O38" s="364"/>
      <c r="P38" s="466" t="s">
        <v>14</v>
      </c>
      <c r="Q38" s="467"/>
      <c r="R38" s="468"/>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69">
        <f>IF($BB$3="４週",SUM(S38:AT38),IF($BB$3="暦月",SUM(S38:AW38),""))</f>
        <v>0</v>
      </c>
      <c r="AY38" s="470"/>
      <c r="AZ38" s="471">
        <f>IF($BB$3="４週",AX38/4,IF($BB$3="暦月",'通所リハ（1枚版）'!AX38/('通所リハ（1枚版）'!$BB$8/7),""))</f>
        <v>0</v>
      </c>
      <c r="BA38" s="472"/>
      <c r="BB38" s="277"/>
      <c r="BC38" s="278"/>
      <c r="BD38" s="278"/>
      <c r="BE38" s="278"/>
      <c r="BF38" s="279"/>
    </row>
    <row r="39" spans="2:58" ht="20.25" customHeight="1" x14ac:dyDescent="0.45">
      <c r="B39" s="480"/>
      <c r="C39" s="381"/>
      <c r="D39" s="382"/>
      <c r="E39" s="383"/>
      <c r="F39" s="85">
        <f>C37</f>
        <v>0</v>
      </c>
      <c r="G39" s="404"/>
      <c r="H39" s="397"/>
      <c r="I39" s="398"/>
      <c r="J39" s="398"/>
      <c r="K39" s="399"/>
      <c r="L39" s="409"/>
      <c r="M39" s="410"/>
      <c r="N39" s="410"/>
      <c r="O39" s="411"/>
      <c r="P39" s="473" t="s">
        <v>45</v>
      </c>
      <c r="Q39" s="474"/>
      <c r="R39" s="475"/>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76">
        <f>IF($BB$3="４週",SUM(S39:AT39),IF($BB$3="暦月",SUM(S39:AW39),""))</f>
        <v>0</v>
      </c>
      <c r="AY39" s="477"/>
      <c r="AZ39" s="478">
        <f>IF($BB$3="４週",AX39/4,IF($BB$3="暦月",'通所リハ（1枚版）'!AX39/('通所リハ（1枚版）'!$BB$8/7),""))</f>
        <v>0</v>
      </c>
      <c r="BA39" s="479"/>
      <c r="BB39" s="280"/>
      <c r="BC39" s="281"/>
      <c r="BD39" s="281"/>
      <c r="BE39" s="281"/>
      <c r="BF39" s="282"/>
    </row>
    <row r="40" spans="2:58" ht="20.25" customHeight="1" x14ac:dyDescent="0.45">
      <c r="B40" s="480">
        <f>B37+1</f>
        <v>7</v>
      </c>
      <c r="C40" s="375"/>
      <c r="D40" s="376"/>
      <c r="E40" s="377"/>
      <c r="F40" s="87"/>
      <c r="G40" s="403"/>
      <c r="H40" s="405"/>
      <c r="I40" s="398"/>
      <c r="J40" s="398"/>
      <c r="K40" s="399"/>
      <c r="L40" s="406"/>
      <c r="M40" s="407"/>
      <c r="N40" s="407"/>
      <c r="O40" s="408"/>
      <c r="P40" s="481" t="s">
        <v>44</v>
      </c>
      <c r="Q40" s="482"/>
      <c r="R40" s="48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66"/>
      <c r="AY40" s="567"/>
      <c r="AZ40" s="568"/>
      <c r="BA40" s="569"/>
      <c r="BB40" s="400"/>
      <c r="BC40" s="401"/>
      <c r="BD40" s="401"/>
      <c r="BE40" s="401"/>
      <c r="BF40" s="402"/>
    </row>
    <row r="41" spans="2:58" ht="20.25" customHeight="1" x14ac:dyDescent="0.45">
      <c r="B41" s="480"/>
      <c r="C41" s="378"/>
      <c r="D41" s="379"/>
      <c r="E41" s="380"/>
      <c r="F41" s="85"/>
      <c r="G41" s="393"/>
      <c r="H41" s="397"/>
      <c r="I41" s="398"/>
      <c r="J41" s="398"/>
      <c r="K41" s="399"/>
      <c r="L41" s="362"/>
      <c r="M41" s="363"/>
      <c r="N41" s="363"/>
      <c r="O41" s="364"/>
      <c r="P41" s="466" t="s">
        <v>14</v>
      </c>
      <c r="Q41" s="467"/>
      <c r="R41" s="468"/>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69">
        <f>IF($BB$3="４週",SUM(S41:AT41),IF($BB$3="暦月",SUM(S41:AW41),""))</f>
        <v>0</v>
      </c>
      <c r="AY41" s="470"/>
      <c r="AZ41" s="471">
        <f>IF($BB$3="４週",AX41/4,IF($BB$3="暦月",'通所リハ（1枚版）'!AX41/('通所リハ（1枚版）'!$BB$8/7),""))</f>
        <v>0</v>
      </c>
      <c r="BA41" s="472"/>
      <c r="BB41" s="277"/>
      <c r="BC41" s="278"/>
      <c r="BD41" s="278"/>
      <c r="BE41" s="278"/>
      <c r="BF41" s="279"/>
    </row>
    <row r="42" spans="2:58" ht="20.25" customHeight="1" x14ac:dyDescent="0.45">
      <c r="B42" s="480"/>
      <c r="C42" s="381"/>
      <c r="D42" s="382"/>
      <c r="E42" s="383"/>
      <c r="F42" s="85">
        <f>C40</f>
        <v>0</v>
      </c>
      <c r="G42" s="404"/>
      <c r="H42" s="397"/>
      <c r="I42" s="398"/>
      <c r="J42" s="398"/>
      <c r="K42" s="399"/>
      <c r="L42" s="409"/>
      <c r="M42" s="410"/>
      <c r="N42" s="410"/>
      <c r="O42" s="411"/>
      <c r="P42" s="473" t="s">
        <v>45</v>
      </c>
      <c r="Q42" s="474"/>
      <c r="R42" s="475"/>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76">
        <f>IF($BB$3="４週",SUM(S42:AT42),IF($BB$3="暦月",SUM(S42:AW42),""))</f>
        <v>0</v>
      </c>
      <c r="AY42" s="477"/>
      <c r="AZ42" s="478">
        <f>IF($BB$3="４週",AX42/4,IF($BB$3="暦月",'通所リハ（1枚版）'!AX42/('通所リハ（1枚版）'!$BB$8/7),""))</f>
        <v>0</v>
      </c>
      <c r="BA42" s="479"/>
      <c r="BB42" s="280"/>
      <c r="BC42" s="281"/>
      <c r="BD42" s="281"/>
      <c r="BE42" s="281"/>
      <c r="BF42" s="282"/>
    </row>
    <row r="43" spans="2:58" ht="20.25" customHeight="1" x14ac:dyDescent="0.45">
      <c r="B43" s="480">
        <f>B40+1</f>
        <v>8</v>
      </c>
      <c r="C43" s="375"/>
      <c r="D43" s="376"/>
      <c r="E43" s="377"/>
      <c r="F43" s="87"/>
      <c r="G43" s="403"/>
      <c r="H43" s="405"/>
      <c r="I43" s="398"/>
      <c r="J43" s="398"/>
      <c r="K43" s="399"/>
      <c r="L43" s="406"/>
      <c r="M43" s="407"/>
      <c r="N43" s="407"/>
      <c r="O43" s="408"/>
      <c r="P43" s="481" t="s">
        <v>44</v>
      </c>
      <c r="Q43" s="482"/>
      <c r="R43" s="48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66"/>
      <c r="AY43" s="567"/>
      <c r="AZ43" s="568"/>
      <c r="BA43" s="569"/>
      <c r="BB43" s="400"/>
      <c r="BC43" s="401"/>
      <c r="BD43" s="401"/>
      <c r="BE43" s="401"/>
      <c r="BF43" s="402"/>
    </row>
    <row r="44" spans="2:58" ht="20.25" customHeight="1" x14ac:dyDescent="0.45">
      <c r="B44" s="480"/>
      <c r="C44" s="378"/>
      <c r="D44" s="379"/>
      <c r="E44" s="380"/>
      <c r="F44" s="85"/>
      <c r="G44" s="393"/>
      <c r="H44" s="397"/>
      <c r="I44" s="398"/>
      <c r="J44" s="398"/>
      <c r="K44" s="399"/>
      <c r="L44" s="362"/>
      <c r="M44" s="363"/>
      <c r="N44" s="363"/>
      <c r="O44" s="364"/>
      <c r="P44" s="466" t="s">
        <v>14</v>
      </c>
      <c r="Q44" s="467"/>
      <c r="R44" s="468"/>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69">
        <f>IF($BB$3="４週",SUM(S44:AT44),IF($BB$3="暦月",SUM(S44:AW44),""))</f>
        <v>0</v>
      </c>
      <c r="AY44" s="470"/>
      <c r="AZ44" s="471">
        <f>IF($BB$3="４週",AX44/4,IF($BB$3="暦月",'通所リハ（1枚版）'!AX44/('通所リハ（1枚版）'!$BB$8/7),""))</f>
        <v>0</v>
      </c>
      <c r="BA44" s="472"/>
      <c r="BB44" s="277"/>
      <c r="BC44" s="278"/>
      <c r="BD44" s="278"/>
      <c r="BE44" s="278"/>
      <c r="BF44" s="279"/>
    </row>
    <row r="45" spans="2:58" ht="20.25" customHeight="1" x14ac:dyDescent="0.45">
      <c r="B45" s="480"/>
      <c r="C45" s="381"/>
      <c r="D45" s="382"/>
      <c r="E45" s="383"/>
      <c r="F45" s="85">
        <f>C43</f>
        <v>0</v>
      </c>
      <c r="G45" s="404"/>
      <c r="H45" s="397"/>
      <c r="I45" s="398"/>
      <c r="J45" s="398"/>
      <c r="K45" s="399"/>
      <c r="L45" s="409"/>
      <c r="M45" s="410"/>
      <c r="N45" s="410"/>
      <c r="O45" s="411"/>
      <c r="P45" s="473" t="s">
        <v>45</v>
      </c>
      <c r="Q45" s="474"/>
      <c r="R45" s="475"/>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76">
        <f>IF($BB$3="４週",SUM(S45:AT45),IF($BB$3="暦月",SUM(S45:AW45),""))</f>
        <v>0</v>
      </c>
      <c r="AY45" s="477"/>
      <c r="AZ45" s="478">
        <f>IF($BB$3="４週",AX45/4,IF($BB$3="暦月",'通所リハ（1枚版）'!AX45/('通所リハ（1枚版）'!$BB$8/7),""))</f>
        <v>0</v>
      </c>
      <c r="BA45" s="479"/>
      <c r="BB45" s="280"/>
      <c r="BC45" s="281"/>
      <c r="BD45" s="281"/>
      <c r="BE45" s="281"/>
      <c r="BF45" s="282"/>
    </row>
    <row r="46" spans="2:58" ht="20.25" customHeight="1" x14ac:dyDescent="0.45">
      <c r="B46" s="480">
        <f>B43+1</f>
        <v>9</v>
      </c>
      <c r="C46" s="375"/>
      <c r="D46" s="376"/>
      <c r="E46" s="377"/>
      <c r="F46" s="87"/>
      <c r="G46" s="403"/>
      <c r="H46" s="405"/>
      <c r="I46" s="398"/>
      <c r="J46" s="398"/>
      <c r="K46" s="399"/>
      <c r="L46" s="406"/>
      <c r="M46" s="407"/>
      <c r="N46" s="407"/>
      <c r="O46" s="408"/>
      <c r="P46" s="481" t="s">
        <v>44</v>
      </c>
      <c r="Q46" s="482"/>
      <c r="R46" s="48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66"/>
      <c r="AY46" s="567"/>
      <c r="AZ46" s="568"/>
      <c r="BA46" s="569"/>
      <c r="BB46" s="400"/>
      <c r="BC46" s="401"/>
      <c r="BD46" s="401"/>
      <c r="BE46" s="401"/>
      <c r="BF46" s="402"/>
    </row>
    <row r="47" spans="2:58" ht="20.25" customHeight="1" x14ac:dyDescent="0.45">
      <c r="B47" s="480"/>
      <c r="C47" s="378"/>
      <c r="D47" s="379"/>
      <c r="E47" s="380"/>
      <c r="F47" s="85"/>
      <c r="G47" s="393"/>
      <c r="H47" s="397"/>
      <c r="I47" s="398"/>
      <c r="J47" s="398"/>
      <c r="K47" s="399"/>
      <c r="L47" s="362"/>
      <c r="M47" s="363"/>
      <c r="N47" s="363"/>
      <c r="O47" s="364"/>
      <c r="P47" s="466" t="s">
        <v>14</v>
      </c>
      <c r="Q47" s="467"/>
      <c r="R47" s="468"/>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69">
        <f>IF($BB$3="４週",SUM(S47:AT47),IF($BB$3="暦月",SUM(S47:AW47),""))</f>
        <v>0</v>
      </c>
      <c r="AY47" s="470"/>
      <c r="AZ47" s="471">
        <f>IF($BB$3="４週",AX47/4,IF($BB$3="暦月",'通所リハ（1枚版）'!AX47/('通所リハ（1枚版）'!$BB$8/7),""))</f>
        <v>0</v>
      </c>
      <c r="BA47" s="472"/>
      <c r="BB47" s="277"/>
      <c r="BC47" s="278"/>
      <c r="BD47" s="278"/>
      <c r="BE47" s="278"/>
      <c r="BF47" s="279"/>
    </row>
    <row r="48" spans="2:58" ht="20.25" customHeight="1" x14ac:dyDescent="0.45">
      <c r="B48" s="480"/>
      <c r="C48" s="381"/>
      <c r="D48" s="382"/>
      <c r="E48" s="383"/>
      <c r="F48" s="85">
        <f>C46</f>
        <v>0</v>
      </c>
      <c r="G48" s="404"/>
      <c r="H48" s="397"/>
      <c r="I48" s="398"/>
      <c r="J48" s="398"/>
      <c r="K48" s="399"/>
      <c r="L48" s="409"/>
      <c r="M48" s="410"/>
      <c r="N48" s="410"/>
      <c r="O48" s="411"/>
      <c r="P48" s="473" t="s">
        <v>45</v>
      </c>
      <c r="Q48" s="474"/>
      <c r="R48" s="475"/>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76">
        <f>IF($BB$3="４週",SUM(S48:AT48),IF($BB$3="暦月",SUM(S48:AW48),""))</f>
        <v>0</v>
      </c>
      <c r="AY48" s="477"/>
      <c r="AZ48" s="478">
        <f>IF($BB$3="４週",AX48/4,IF($BB$3="暦月",'通所リハ（1枚版）'!AX48/('通所リハ（1枚版）'!$BB$8/7),""))</f>
        <v>0</v>
      </c>
      <c r="BA48" s="479"/>
      <c r="BB48" s="280"/>
      <c r="BC48" s="281"/>
      <c r="BD48" s="281"/>
      <c r="BE48" s="281"/>
      <c r="BF48" s="282"/>
    </row>
    <row r="49" spans="2:58" ht="20.25" customHeight="1" x14ac:dyDescent="0.45">
      <c r="B49" s="480">
        <f>B46+1</f>
        <v>10</v>
      </c>
      <c r="C49" s="375"/>
      <c r="D49" s="376"/>
      <c r="E49" s="377"/>
      <c r="F49" s="87"/>
      <c r="G49" s="403"/>
      <c r="H49" s="405"/>
      <c r="I49" s="398"/>
      <c r="J49" s="398"/>
      <c r="K49" s="399"/>
      <c r="L49" s="406"/>
      <c r="M49" s="407"/>
      <c r="N49" s="407"/>
      <c r="O49" s="408"/>
      <c r="P49" s="481" t="s">
        <v>44</v>
      </c>
      <c r="Q49" s="482"/>
      <c r="R49" s="48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66"/>
      <c r="AY49" s="567"/>
      <c r="AZ49" s="568"/>
      <c r="BA49" s="569"/>
      <c r="BB49" s="400"/>
      <c r="BC49" s="401"/>
      <c r="BD49" s="401"/>
      <c r="BE49" s="401"/>
      <c r="BF49" s="402"/>
    </row>
    <row r="50" spans="2:58" ht="20.25" customHeight="1" x14ac:dyDescent="0.45">
      <c r="B50" s="480"/>
      <c r="C50" s="378"/>
      <c r="D50" s="379"/>
      <c r="E50" s="380"/>
      <c r="F50" s="85"/>
      <c r="G50" s="393"/>
      <c r="H50" s="397"/>
      <c r="I50" s="398"/>
      <c r="J50" s="398"/>
      <c r="K50" s="399"/>
      <c r="L50" s="362"/>
      <c r="M50" s="363"/>
      <c r="N50" s="363"/>
      <c r="O50" s="364"/>
      <c r="P50" s="466" t="s">
        <v>14</v>
      </c>
      <c r="Q50" s="467"/>
      <c r="R50" s="468"/>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69">
        <f>IF($BB$3="４週",SUM(S50:AT50),IF($BB$3="暦月",SUM(S50:AW50),""))</f>
        <v>0</v>
      </c>
      <c r="AY50" s="470"/>
      <c r="AZ50" s="471">
        <f>IF($BB$3="４週",AX50/4,IF($BB$3="暦月",'通所リハ（1枚版）'!AX50/('通所リハ（1枚版）'!$BB$8/7),""))</f>
        <v>0</v>
      </c>
      <c r="BA50" s="472"/>
      <c r="BB50" s="277"/>
      <c r="BC50" s="278"/>
      <c r="BD50" s="278"/>
      <c r="BE50" s="278"/>
      <c r="BF50" s="279"/>
    </row>
    <row r="51" spans="2:58" ht="20.25" customHeight="1" x14ac:dyDescent="0.45">
      <c r="B51" s="480"/>
      <c r="C51" s="381"/>
      <c r="D51" s="382"/>
      <c r="E51" s="383"/>
      <c r="F51" s="85">
        <f>C49</f>
        <v>0</v>
      </c>
      <c r="G51" s="404"/>
      <c r="H51" s="397"/>
      <c r="I51" s="398"/>
      <c r="J51" s="398"/>
      <c r="K51" s="399"/>
      <c r="L51" s="409"/>
      <c r="M51" s="410"/>
      <c r="N51" s="410"/>
      <c r="O51" s="411"/>
      <c r="P51" s="473" t="s">
        <v>45</v>
      </c>
      <c r="Q51" s="474"/>
      <c r="R51" s="475"/>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76">
        <f>IF($BB$3="４週",SUM(S51:AT51),IF($BB$3="暦月",SUM(S51:AW51),""))</f>
        <v>0</v>
      </c>
      <c r="AY51" s="477"/>
      <c r="AZ51" s="478">
        <f>IF($BB$3="４週",AX51/4,IF($BB$3="暦月",'通所リハ（1枚版）'!AX51/('通所リハ（1枚版）'!$BB$8/7),""))</f>
        <v>0</v>
      </c>
      <c r="BA51" s="479"/>
      <c r="BB51" s="280"/>
      <c r="BC51" s="281"/>
      <c r="BD51" s="281"/>
      <c r="BE51" s="281"/>
      <c r="BF51" s="282"/>
    </row>
    <row r="52" spans="2:58" ht="20.25" customHeight="1" x14ac:dyDescent="0.45">
      <c r="B52" s="480">
        <f>B49+1</f>
        <v>11</v>
      </c>
      <c r="C52" s="375"/>
      <c r="D52" s="376"/>
      <c r="E52" s="377"/>
      <c r="F52" s="87"/>
      <c r="G52" s="403"/>
      <c r="H52" s="405"/>
      <c r="I52" s="398"/>
      <c r="J52" s="398"/>
      <c r="K52" s="399"/>
      <c r="L52" s="406"/>
      <c r="M52" s="407"/>
      <c r="N52" s="407"/>
      <c r="O52" s="408"/>
      <c r="P52" s="481" t="s">
        <v>44</v>
      </c>
      <c r="Q52" s="482"/>
      <c r="R52" s="48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66"/>
      <c r="AY52" s="567"/>
      <c r="AZ52" s="568"/>
      <c r="BA52" s="569"/>
      <c r="BB52" s="400"/>
      <c r="BC52" s="401"/>
      <c r="BD52" s="401"/>
      <c r="BE52" s="401"/>
      <c r="BF52" s="402"/>
    </row>
    <row r="53" spans="2:58" ht="20.25" customHeight="1" x14ac:dyDescent="0.45">
      <c r="B53" s="480"/>
      <c r="C53" s="378"/>
      <c r="D53" s="379"/>
      <c r="E53" s="380"/>
      <c r="F53" s="85"/>
      <c r="G53" s="393"/>
      <c r="H53" s="397"/>
      <c r="I53" s="398"/>
      <c r="J53" s="398"/>
      <c r="K53" s="399"/>
      <c r="L53" s="362"/>
      <c r="M53" s="363"/>
      <c r="N53" s="363"/>
      <c r="O53" s="364"/>
      <c r="P53" s="466" t="s">
        <v>14</v>
      </c>
      <c r="Q53" s="467"/>
      <c r="R53" s="468"/>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69">
        <f>IF($BB$3="４週",SUM(S53:AT53),IF($BB$3="暦月",SUM(S53:AW53),""))</f>
        <v>0</v>
      </c>
      <c r="AY53" s="470"/>
      <c r="AZ53" s="471">
        <f>IF($BB$3="４週",AX53/4,IF($BB$3="暦月",'通所リハ（1枚版）'!AX53/('通所リハ（1枚版）'!$BB$8/7),""))</f>
        <v>0</v>
      </c>
      <c r="BA53" s="472"/>
      <c r="BB53" s="277"/>
      <c r="BC53" s="278"/>
      <c r="BD53" s="278"/>
      <c r="BE53" s="278"/>
      <c r="BF53" s="279"/>
    </row>
    <row r="54" spans="2:58" ht="20.25" customHeight="1" x14ac:dyDescent="0.45">
      <c r="B54" s="480"/>
      <c r="C54" s="381"/>
      <c r="D54" s="382"/>
      <c r="E54" s="383"/>
      <c r="F54" s="85">
        <f>C52</f>
        <v>0</v>
      </c>
      <c r="G54" s="404"/>
      <c r="H54" s="397"/>
      <c r="I54" s="398"/>
      <c r="J54" s="398"/>
      <c r="K54" s="399"/>
      <c r="L54" s="409"/>
      <c r="M54" s="410"/>
      <c r="N54" s="410"/>
      <c r="O54" s="411"/>
      <c r="P54" s="473" t="s">
        <v>45</v>
      </c>
      <c r="Q54" s="474"/>
      <c r="R54" s="475"/>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76">
        <f>IF($BB$3="４週",SUM(S54:AT54),IF($BB$3="暦月",SUM(S54:AW54),""))</f>
        <v>0</v>
      </c>
      <c r="AY54" s="477"/>
      <c r="AZ54" s="478">
        <f>IF($BB$3="４週",AX54/4,IF($BB$3="暦月",'通所リハ（1枚版）'!AX54/('通所リハ（1枚版）'!$BB$8/7),""))</f>
        <v>0</v>
      </c>
      <c r="BA54" s="479"/>
      <c r="BB54" s="280"/>
      <c r="BC54" s="281"/>
      <c r="BD54" s="281"/>
      <c r="BE54" s="281"/>
      <c r="BF54" s="282"/>
    </row>
    <row r="55" spans="2:58" ht="20.25" customHeight="1" x14ac:dyDescent="0.45">
      <c r="B55" s="480">
        <f>B52+1</f>
        <v>12</v>
      </c>
      <c r="C55" s="375"/>
      <c r="D55" s="376"/>
      <c r="E55" s="377"/>
      <c r="F55" s="87"/>
      <c r="G55" s="403"/>
      <c r="H55" s="405"/>
      <c r="I55" s="398"/>
      <c r="J55" s="398"/>
      <c r="K55" s="399"/>
      <c r="L55" s="406"/>
      <c r="M55" s="407"/>
      <c r="N55" s="407"/>
      <c r="O55" s="408"/>
      <c r="P55" s="481" t="s">
        <v>44</v>
      </c>
      <c r="Q55" s="482"/>
      <c r="R55" s="48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66"/>
      <c r="AY55" s="567"/>
      <c r="AZ55" s="568"/>
      <c r="BA55" s="569"/>
      <c r="BB55" s="415"/>
      <c r="BC55" s="407"/>
      <c r="BD55" s="407"/>
      <c r="BE55" s="407"/>
      <c r="BF55" s="408"/>
    </row>
    <row r="56" spans="2:58" ht="20.25" customHeight="1" x14ac:dyDescent="0.45">
      <c r="B56" s="480"/>
      <c r="C56" s="378"/>
      <c r="D56" s="379"/>
      <c r="E56" s="380"/>
      <c r="F56" s="85"/>
      <c r="G56" s="393"/>
      <c r="H56" s="397"/>
      <c r="I56" s="398"/>
      <c r="J56" s="398"/>
      <c r="K56" s="399"/>
      <c r="L56" s="362"/>
      <c r="M56" s="363"/>
      <c r="N56" s="363"/>
      <c r="O56" s="364"/>
      <c r="P56" s="466" t="s">
        <v>14</v>
      </c>
      <c r="Q56" s="467"/>
      <c r="R56" s="468"/>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69">
        <f>IF($BB$3="４週",SUM(S56:AT56),IF($BB$3="暦月",SUM(S56:AW56),""))</f>
        <v>0</v>
      </c>
      <c r="AY56" s="470"/>
      <c r="AZ56" s="471">
        <f>IF($BB$3="４週",AX56/4,IF($BB$3="暦月",'通所リハ（1枚版）'!AX56/('通所リハ（1枚版）'!$BB$8/7),""))</f>
        <v>0</v>
      </c>
      <c r="BA56" s="472"/>
      <c r="BB56" s="416"/>
      <c r="BC56" s="363"/>
      <c r="BD56" s="363"/>
      <c r="BE56" s="363"/>
      <c r="BF56" s="364"/>
    </row>
    <row r="57" spans="2:58" ht="20.25" customHeight="1" x14ac:dyDescent="0.45">
      <c r="B57" s="480"/>
      <c r="C57" s="381"/>
      <c r="D57" s="382"/>
      <c r="E57" s="383"/>
      <c r="F57" s="85">
        <f>C55</f>
        <v>0</v>
      </c>
      <c r="G57" s="404"/>
      <c r="H57" s="397"/>
      <c r="I57" s="398"/>
      <c r="J57" s="398"/>
      <c r="K57" s="399"/>
      <c r="L57" s="409"/>
      <c r="M57" s="410"/>
      <c r="N57" s="410"/>
      <c r="O57" s="411"/>
      <c r="P57" s="473" t="s">
        <v>45</v>
      </c>
      <c r="Q57" s="474"/>
      <c r="R57" s="475"/>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76">
        <f>IF($BB$3="４週",SUM(S57:AT57),IF($BB$3="暦月",SUM(S57:AW57),""))</f>
        <v>0</v>
      </c>
      <c r="AY57" s="477"/>
      <c r="AZ57" s="478">
        <f>IF($BB$3="４週",AX57/4,IF($BB$3="暦月",'通所リハ（1枚版）'!AX57/('通所リハ（1枚版）'!$BB$8/7),""))</f>
        <v>0</v>
      </c>
      <c r="BA57" s="479"/>
      <c r="BB57" s="417"/>
      <c r="BC57" s="410"/>
      <c r="BD57" s="410"/>
      <c r="BE57" s="410"/>
      <c r="BF57" s="411"/>
    </row>
    <row r="58" spans="2:58" ht="20.25" customHeight="1" x14ac:dyDescent="0.45">
      <c r="B58" s="480">
        <f>B55+1</f>
        <v>13</v>
      </c>
      <c r="C58" s="375"/>
      <c r="D58" s="376"/>
      <c r="E58" s="377"/>
      <c r="F58" s="87"/>
      <c r="G58" s="403"/>
      <c r="H58" s="405"/>
      <c r="I58" s="398"/>
      <c r="J58" s="398"/>
      <c r="K58" s="399"/>
      <c r="L58" s="406"/>
      <c r="M58" s="407"/>
      <c r="N58" s="407"/>
      <c r="O58" s="408"/>
      <c r="P58" s="481" t="s">
        <v>44</v>
      </c>
      <c r="Q58" s="482"/>
      <c r="R58" s="48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66"/>
      <c r="AY58" s="567"/>
      <c r="AZ58" s="568"/>
      <c r="BA58" s="569"/>
      <c r="BB58" s="415"/>
      <c r="BC58" s="407"/>
      <c r="BD58" s="407"/>
      <c r="BE58" s="407"/>
      <c r="BF58" s="408"/>
    </row>
    <row r="59" spans="2:58" ht="20.25" customHeight="1" x14ac:dyDescent="0.45">
      <c r="B59" s="480"/>
      <c r="C59" s="378"/>
      <c r="D59" s="379"/>
      <c r="E59" s="380"/>
      <c r="F59" s="85"/>
      <c r="G59" s="393"/>
      <c r="H59" s="397"/>
      <c r="I59" s="398"/>
      <c r="J59" s="398"/>
      <c r="K59" s="399"/>
      <c r="L59" s="362"/>
      <c r="M59" s="363"/>
      <c r="N59" s="363"/>
      <c r="O59" s="364"/>
      <c r="P59" s="466" t="s">
        <v>14</v>
      </c>
      <c r="Q59" s="467"/>
      <c r="R59" s="468"/>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69">
        <f>IF($BB$3="４週",SUM(S59:AT59),IF($BB$3="暦月",SUM(S59:AW59),""))</f>
        <v>0</v>
      </c>
      <c r="AY59" s="470"/>
      <c r="AZ59" s="471">
        <f>IF($BB$3="４週",AX59/4,IF($BB$3="暦月",'通所リハ（1枚版）'!AX59/('通所リハ（1枚版）'!$BB$8/7),""))</f>
        <v>0</v>
      </c>
      <c r="BA59" s="472"/>
      <c r="BB59" s="416"/>
      <c r="BC59" s="363"/>
      <c r="BD59" s="363"/>
      <c r="BE59" s="363"/>
      <c r="BF59" s="364"/>
    </row>
    <row r="60" spans="2:58" ht="20.25" customHeight="1" thickBot="1" x14ac:dyDescent="0.5">
      <c r="B60" s="573"/>
      <c r="C60" s="381"/>
      <c r="D60" s="382"/>
      <c r="E60" s="383"/>
      <c r="F60" s="88">
        <f>C58</f>
        <v>0</v>
      </c>
      <c r="G60" s="425"/>
      <c r="H60" s="426"/>
      <c r="I60" s="427"/>
      <c r="J60" s="427"/>
      <c r="K60" s="428"/>
      <c r="L60" s="429"/>
      <c r="M60" s="419"/>
      <c r="N60" s="419"/>
      <c r="O60" s="420"/>
      <c r="P60" s="570" t="s">
        <v>45</v>
      </c>
      <c r="Q60" s="571"/>
      <c r="R60" s="572"/>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76">
        <f>IF($BB$3="４週",SUM(S60:AT60),IF($BB$3="暦月",SUM(S60:AW60),""))</f>
        <v>0</v>
      </c>
      <c r="AY60" s="477"/>
      <c r="AZ60" s="478">
        <f>IF($BB$3="４週",AX60/4,IF($BB$3="暦月",'通所リハ（1枚版）'!AX60/('通所リハ（1枚版）'!$BB$8/7),""))</f>
        <v>0</v>
      </c>
      <c r="BA60" s="479"/>
      <c r="BB60" s="418"/>
      <c r="BC60" s="419"/>
      <c r="BD60" s="419"/>
      <c r="BE60" s="419"/>
      <c r="BF60" s="420"/>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46"/>
      <c r="C62" s="247"/>
      <c r="D62" s="247"/>
      <c r="E62" s="247"/>
      <c r="F62" s="185"/>
      <c r="G62" s="452" t="s">
        <v>183</v>
      </c>
      <c r="H62" s="452"/>
      <c r="I62" s="452"/>
      <c r="J62" s="452"/>
      <c r="K62" s="453"/>
      <c r="L62" s="257"/>
      <c r="M62" s="458" t="s">
        <v>25</v>
      </c>
      <c r="N62" s="459"/>
      <c r="O62" s="459"/>
      <c r="P62" s="459"/>
      <c r="Q62" s="459"/>
      <c r="R62" s="460"/>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445" t="str">
        <f t="shared" si="3"/>
        <v/>
      </c>
      <c r="AY62" s="446"/>
      <c r="AZ62" s="447" t="str">
        <f t="shared" ref="AZ62:AZ68" si="4">IF(AX62="","",IF($BB$3="４週",AX62/4,IF($BB$3="暦月",AX62/($BB$8/7),"")))</f>
        <v/>
      </c>
      <c r="BA62" s="448"/>
      <c r="BB62" s="436"/>
      <c r="BC62" s="437"/>
      <c r="BD62" s="437"/>
      <c r="BE62" s="437"/>
      <c r="BF62" s="438"/>
    </row>
    <row r="63" spans="2:58" ht="20.25" customHeight="1" x14ac:dyDescent="0.45">
      <c r="B63" s="248"/>
      <c r="C63" s="199"/>
      <c r="D63" s="199"/>
      <c r="E63" s="199"/>
      <c r="F63" s="186"/>
      <c r="G63" s="454"/>
      <c r="H63" s="454"/>
      <c r="I63" s="454"/>
      <c r="J63" s="454"/>
      <c r="K63" s="455"/>
      <c r="L63" s="258"/>
      <c r="M63" s="432" t="s">
        <v>26</v>
      </c>
      <c r="N63" s="432"/>
      <c r="O63" s="432"/>
      <c r="P63" s="432"/>
      <c r="Q63" s="432"/>
      <c r="R63" s="433"/>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445" t="str">
        <f t="shared" si="3"/>
        <v/>
      </c>
      <c r="AY63" s="446"/>
      <c r="AZ63" s="447" t="str">
        <f t="shared" si="4"/>
        <v/>
      </c>
      <c r="BA63" s="448"/>
      <c r="BB63" s="439"/>
      <c r="BC63" s="440"/>
      <c r="BD63" s="440"/>
      <c r="BE63" s="440"/>
      <c r="BF63" s="441"/>
    </row>
    <row r="64" spans="2:58" ht="20.25" customHeight="1" x14ac:dyDescent="0.45">
      <c r="B64" s="248"/>
      <c r="C64" s="199"/>
      <c r="D64" s="199"/>
      <c r="E64" s="199"/>
      <c r="F64" s="186"/>
      <c r="G64" s="454"/>
      <c r="H64" s="454"/>
      <c r="I64" s="454"/>
      <c r="J64" s="454"/>
      <c r="K64" s="455"/>
      <c r="L64" s="258"/>
      <c r="M64" s="432" t="s">
        <v>27</v>
      </c>
      <c r="N64" s="432"/>
      <c r="O64" s="432"/>
      <c r="P64" s="432"/>
      <c r="Q64" s="432"/>
      <c r="R64" s="433"/>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445" t="str">
        <f t="shared" si="3"/>
        <v/>
      </c>
      <c r="AY64" s="446"/>
      <c r="AZ64" s="447" t="str">
        <f t="shared" si="4"/>
        <v/>
      </c>
      <c r="BA64" s="448"/>
      <c r="BB64" s="439"/>
      <c r="BC64" s="440"/>
      <c r="BD64" s="440"/>
      <c r="BE64" s="440"/>
      <c r="BF64" s="441"/>
    </row>
    <row r="65" spans="1:73" ht="20.25" customHeight="1" x14ac:dyDescent="0.45">
      <c r="B65" s="248"/>
      <c r="C65" s="199"/>
      <c r="D65" s="199"/>
      <c r="E65" s="199"/>
      <c r="F65" s="186"/>
      <c r="G65" s="454"/>
      <c r="H65" s="454"/>
      <c r="I65" s="454"/>
      <c r="J65" s="454"/>
      <c r="K65" s="455"/>
      <c r="L65" s="258"/>
      <c r="M65" s="432" t="s">
        <v>4</v>
      </c>
      <c r="N65" s="432"/>
      <c r="O65" s="432"/>
      <c r="P65" s="432"/>
      <c r="Q65" s="432"/>
      <c r="R65" s="433"/>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445" t="str">
        <f t="shared" si="3"/>
        <v/>
      </c>
      <c r="AY65" s="446"/>
      <c r="AZ65" s="447" t="str">
        <f t="shared" si="4"/>
        <v/>
      </c>
      <c r="BA65" s="448"/>
      <c r="BB65" s="439"/>
      <c r="BC65" s="440"/>
      <c r="BD65" s="440"/>
      <c r="BE65" s="440"/>
      <c r="BF65" s="441"/>
    </row>
    <row r="66" spans="1:73" ht="20.25" customHeight="1" x14ac:dyDescent="0.45">
      <c r="B66" s="248"/>
      <c r="C66" s="199"/>
      <c r="D66" s="199"/>
      <c r="E66" s="199"/>
      <c r="F66" s="186"/>
      <c r="G66" s="454"/>
      <c r="H66" s="454"/>
      <c r="I66" s="454"/>
      <c r="J66" s="454"/>
      <c r="K66" s="455"/>
      <c r="L66" s="258"/>
      <c r="M66" s="432" t="s">
        <v>55</v>
      </c>
      <c r="N66" s="432"/>
      <c r="O66" s="432"/>
      <c r="P66" s="432"/>
      <c r="Q66" s="432"/>
      <c r="R66" s="433"/>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445" t="str">
        <f t="shared" si="3"/>
        <v/>
      </c>
      <c r="AY66" s="446"/>
      <c r="AZ66" s="447" t="str">
        <f t="shared" si="4"/>
        <v/>
      </c>
      <c r="BA66" s="448"/>
      <c r="BB66" s="439"/>
      <c r="BC66" s="440"/>
      <c r="BD66" s="440"/>
      <c r="BE66" s="440"/>
      <c r="BF66" s="441"/>
    </row>
    <row r="67" spans="1:73" ht="20.25" customHeight="1" x14ac:dyDescent="0.45">
      <c r="B67" s="248"/>
      <c r="C67" s="199"/>
      <c r="D67" s="199"/>
      <c r="E67" s="199"/>
      <c r="F67" s="186"/>
      <c r="G67" s="454"/>
      <c r="H67" s="454"/>
      <c r="I67" s="454"/>
      <c r="J67" s="454"/>
      <c r="K67" s="455"/>
      <c r="L67" s="258"/>
      <c r="M67" s="432" t="s">
        <v>146</v>
      </c>
      <c r="N67" s="432"/>
      <c r="O67" s="432"/>
      <c r="P67" s="432"/>
      <c r="Q67" s="432"/>
      <c r="R67" s="433"/>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445" t="str">
        <f t="shared" si="3"/>
        <v/>
      </c>
      <c r="AY67" s="446"/>
      <c r="AZ67" s="447" t="str">
        <f t="shared" si="4"/>
        <v/>
      </c>
      <c r="BA67" s="448"/>
      <c r="BB67" s="439"/>
      <c r="BC67" s="440"/>
      <c r="BD67" s="440"/>
      <c r="BE67" s="440"/>
      <c r="BF67" s="441"/>
    </row>
    <row r="68" spans="1:73" ht="20.25" customHeight="1" x14ac:dyDescent="0.45">
      <c r="B68" s="249"/>
      <c r="C68" s="250"/>
      <c r="D68" s="250"/>
      <c r="E68" s="250"/>
      <c r="F68" s="186"/>
      <c r="G68" s="456"/>
      <c r="H68" s="456"/>
      <c r="I68" s="456"/>
      <c r="J68" s="456"/>
      <c r="K68" s="457"/>
      <c r="L68" s="259"/>
      <c r="M68" s="434" t="s">
        <v>147</v>
      </c>
      <c r="N68" s="434"/>
      <c r="O68" s="434"/>
      <c r="P68" s="434"/>
      <c r="Q68" s="434"/>
      <c r="R68" s="435"/>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445" t="str">
        <f t="shared" si="3"/>
        <v/>
      </c>
      <c r="AY68" s="446"/>
      <c r="AZ68" s="447" t="str">
        <f t="shared" si="4"/>
        <v/>
      </c>
      <c r="BA68" s="448"/>
      <c r="BB68" s="439"/>
      <c r="BC68" s="440"/>
      <c r="BD68" s="440"/>
      <c r="BE68" s="440"/>
      <c r="BF68" s="441"/>
    </row>
    <row r="69" spans="1:73" ht="20.25" customHeight="1" thickBot="1" x14ac:dyDescent="0.5">
      <c r="B69" s="187"/>
      <c r="C69" s="188"/>
      <c r="D69" s="188"/>
      <c r="E69" s="188"/>
      <c r="F69" s="188"/>
      <c r="G69" s="430" t="s">
        <v>184</v>
      </c>
      <c r="H69" s="430"/>
      <c r="I69" s="430"/>
      <c r="J69" s="430"/>
      <c r="K69" s="430"/>
      <c r="L69" s="430"/>
      <c r="M69" s="430"/>
      <c r="N69" s="430"/>
      <c r="O69" s="430"/>
      <c r="P69" s="430"/>
      <c r="Q69" s="430"/>
      <c r="R69" s="431"/>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449"/>
      <c r="AY69" s="450"/>
      <c r="AZ69" s="450"/>
      <c r="BA69" s="451"/>
      <c r="BB69" s="442"/>
      <c r="BC69" s="443"/>
      <c r="BD69" s="443"/>
      <c r="BE69" s="443"/>
      <c r="BF69" s="444"/>
    </row>
    <row r="70" spans="1:73" ht="13.5" customHeight="1" x14ac:dyDescent="0.45">
      <c r="C70" s="24"/>
      <c r="D70" s="24"/>
      <c r="E70" s="24"/>
      <c r="F70" s="24"/>
      <c r="G70" s="32"/>
      <c r="H70" s="33"/>
      <c r="AF70" s="9"/>
    </row>
    <row r="71" spans="1:73" ht="11.4" customHeight="1" x14ac:dyDescent="0.45">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45">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45">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C78" s="9"/>
      <c r="D78" s="9"/>
      <c r="E78" s="9"/>
      <c r="F78" s="9"/>
      <c r="G78" s="9"/>
    </row>
  </sheetData>
  <sheetProtection insertColumns="0" deleteRows="0"/>
  <mergeCells count="251">
    <mergeCell ref="BC14:BD14"/>
    <mergeCell ref="AX22:AY22"/>
    <mergeCell ref="AZ22:BA22"/>
    <mergeCell ref="BB22:BF24"/>
    <mergeCell ref="AX23:AY23"/>
    <mergeCell ref="AZ23:BA23"/>
    <mergeCell ref="AX24:AY24"/>
    <mergeCell ref="AZ24:BA24"/>
    <mergeCell ref="BB34:BF36"/>
    <mergeCell ref="AX66:AY66"/>
    <mergeCell ref="AZ66:BA66"/>
    <mergeCell ref="M67:R67"/>
    <mergeCell ref="AX67:AY67"/>
    <mergeCell ref="AZ67:BA67"/>
    <mergeCell ref="M68:R68"/>
    <mergeCell ref="AX68:AY68"/>
    <mergeCell ref="AZ68:BA68"/>
    <mergeCell ref="AX62:AY62"/>
    <mergeCell ref="AZ62:BA62"/>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43:B45"/>
    <mergeCell ref="C43:E45"/>
    <mergeCell ref="G43:G45"/>
    <mergeCell ref="H43:K45"/>
    <mergeCell ref="L43:O45"/>
    <mergeCell ref="P43:R43"/>
    <mergeCell ref="B40:B42"/>
    <mergeCell ref="C40:E42"/>
    <mergeCell ref="G40:G42"/>
    <mergeCell ref="H40:K42"/>
    <mergeCell ref="L40:O42"/>
    <mergeCell ref="P40:R40"/>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s>
  <phoneticPr fontId="2"/>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C1" sqref="C1"/>
    </sheetView>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45">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45">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B72"/>
  <sheetViews>
    <sheetView topLeftCell="A58" workbookViewId="0">
      <selection activeCell="C1" sqref="C1"/>
    </sheetView>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162</v>
      </c>
      <c r="C2" s="54"/>
      <c r="D2" s="52"/>
      <c r="E2" s="52"/>
      <c r="F2" s="52"/>
    </row>
    <row r="3" spans="2:11" s="38" customFormat="1" ht="20.25" customHeight="1" x14ac:dyDescent="0.45">
      <c r="B3" s="54"/>
      <c r="C3" s="54"/>
      <c r="D3" s="52"/>
      <c r="E3" s="52"/>
      <c r="F3" s="52"/>
    </row>
    <row r="4" spans="2:11" s="58" customFormat="1" ht="20.25" customHeight="1" x14ac:dyDescent="0.45">
      <c r="B4" s="65"/>
      <c r="C4" s="52" t="s">
        <v>113</v>
      </c>
      <c r="D4" s="52"/>
      <c r="F4" s="578" t="s">
        <v>114</v>
      </c>
      <c r="G4" s="578"/>
      <c r="H4" s="578"/>
      <c r="I4" s="578"/>
      <c r="J4" s="578"/>
      <c r="K4" s="578"/>
    </row>
    <row r="5" spans="2:11" s="58" customFormat="1" ht="20.25" customHeight="1" x14ac:dyDescent="0.45">
      <c r="B5" s="66"/>
      <c r="C5" s="52" t="s">
        <v>115</v>
      </c>
      <c r="D5" s="52"/>
      <c r="F5" s="578"/>
      <c r="G5" s="578"/>
      <c r="H5" s="578"/>
      <c r="I5" s="578"/>
      <c r="J5" s="578"/>
      <c r="K5" s="578"/>
    </row>
    <row r="6" spans="2:11" s="38" customFormat="1" ht="20.25" customHeight="1" x14ac:dyDescent="0.45">
      <c r="B6" s="53" t="s">
        <v>110</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136</v>
      </c>
      <c r="C10" s="54"/>
      <c r="D10" s="52"/>
      <c r="E10" s="52"/>
      <c r="F10" s="52"/>
    </row>
    <row r="11" spans="2:11" s="38" customFormat="1" ht="20.25" customHeight="1" x14ac:dyDescent="0.45">
      <c r="B11" s="52"/>
      <c r="C11" s="54"/>
      <c r="D11" s="52"/>
      <c r="E11" s="52"/>
      <c r="F11" s="52"/>
    </row>
    <row r="12" spans="2:11" s="38" customFormat="1" ht="20.25" customHeight="1" x14ac:dyDescent="0.45">
      <c r="B12" s="52" t="s">
        <v>170</v>
      </c>
      <c r="C12" s="54"/>
      <c r="D12" s="52"/>
    </row>
    <row r="13" spans="2:11" s="38" customFormat="1" ht="20.25" customHeight="1" x14ac:dyDescent="0.45">
      <c r="B13" s="52"/>
      <c r="C13" s="54"/>
      <c r="D13" s="52"/>
    </row>
    <row r="14" spans="2:11" s="38" customFormat="1" ht="20.25" customHeight="1" x14ac:dyDescent="0.45">
      <c r="B14" s="52" t="s">
        <v>185</v>
      </c>
      <c r="C14" s="54"/>
      <c r="D14" s="52"/>
    </row>
    <row r="15" spans="2:11" s="38" customFormat="1" ht="20.25" customHeight="1" x14ac:dyDescent="0.45">
      <c r="B15" s="52"/>
      <c r="C15" s="54"/>
      <c r="D15" s="52"/>
    </row>
    <row r="16" spans="2:11" s="38" customFormat="1" ht="20.25" customHeight="1" x14ac:dyDescent="0.45">
      <c r="B16" s="52" t="s">
        <v>186</v>
      </c>
      <c r="C16" s="54"/>
      <c r="D16" s="52"/>
    </row>
    <row r="17" spans="2:16" s="38" customFormat="1" ht="20.25" customHeight="1" x14ac:dyDescent="0.45">
      <c r="B17" s="54"/>
      <c r="C17" s="54"/>
      <c r="D17" s="52"/>
    </row>
    <row r="18" spans="2:16" s="38" customFormat="1" ht="20.25" customHeight="1" x14ac:dyDescent="0.45">
      <c r="B18" s="52" t="s">
        <v>187</v>
      </c>
      <c r="C18" s="54"/>
      <c r="D18" s="52"/>
    </row>
    <row r="19" spans="2:16" s="38" customFormat="1" ht="20.25" customHeight="1" x14ac:dyDescent="0.45">
      <c r="B19" s="54"/>
      <c r="C19" s="54"/>
      <c r="D19" s="52"/>
    </row>
    <row r="20" spans="2:16" s="38" customFormat="1" ht="17.25" customHeight="1" x14ac:dyDescent="0.45">
      <c r="B20" s="52" t="s">
        <v>188</v>
      </c>
      <c r="C20" s="52"/>
      <c r="D20" s="52"/>
    </row>
    <row r="21" spans="2:16" s="38" customFormat="1" ht="17.25" customHeight="1" x14ac:dyDescent="0.45">
      <c r="B21" s="52" t="s">
        <v>95</v>
      </c>
      <c r="C21" s="52"/>
      <c r="D21" s="52"/>
    </row>
    <row r="22" spans="2:16" s="38" customFormat="1" ht="17.25" customHeight="1" x14ac:dyDescent="0.45">
      <c r="B22" s="52"/>
      <c r="C22" s="52"/>
      <c r="D22" s="52"/>
    </row>
    <row r="23" spans="2:16" s="38" customFormat="1" ht="17.25" customHeight="1" x14ac:dyDescent="0.45">
      <c r="B23" s="52"/>
      <c r="C23" s="30" t="s">
        <v>88</v>
      </c>
      <c r="D23" s="30" t="s">
        <v>3</v>
      </c>
      <c r="E23" s="579" t="s">
        <v>163</v>
      </c>
      <c r="F23" s="579"/>
      <c r="G23" s="579"/>
      <c r="H23" s="579"/>
      <c r="I23" s="579"/>
      <c r="J23" s="579"/>
      <c r="K23" s="579"/>
      <c r="L23" s="579"/>
      <c r="M23" s="579"/>
      <c r="N23" s="579"/>
      <c r="O23" s="579"/>
      <c r="P23" s="579"/>
    </row>
    <row r="24" spans="2:16" s="38" customFormat="1" ht="17.25" customHeight="1" x14ac:dyDescent="0.45">
      <c r="B24" s="52"/>
      <c r="C24" s="30">
        <v>1</v>
      </c>
      <c r="D24" s="55" t="s">
        <v>145</v>
      </c>
      <c r="E24" s="580"/>
      <c r="F24" s="580"/>
      <c r="G24" s="580"/>
      <c r="H24" s="580"/>
      <c r="I24" s="580"/>
      <c r="J24" s="580"/>
      <c r="K24" s="580"/>
      <c r="L24" s="580"/>
      <c r="M24" s="580"/>
      <c r="N24" s="580"/>
      <c r="O24" s="580"/>
      <c r="P24" s="580"/>
    </row>
    <row r="25" spans="2:16" s="38" customFormat="1" ht="17.25" customHeight="1" x14ac:dyDescent="0.45">
      <c r="B25" s="52"/>
      <c r="C25" s="30">
        <v>2</v>
      </c>
      <c r="D25" s="55" t="s">
        <v>25</v>
      </c>
      <c r="E25" s="580"/>
      <c r="F25" s="580"/>
      <c r="G25" s="580"/>
      <c r="H25" s="580"/>
      <c r="I25" s="580"/>
      <c r="J25" s="580"/>
      <c r="K25" s="580"/>
      <c r="L25" s="580"/>
      <c r="M25" s="580"/>
      <c r="N25" s="580"/>
      <c r="O25" s="580"/>
      <c r="P25" s="580"/>
    </row>
    <row r="26" spans="2:16" s="38" customFormat="1" ht="17.25" customHeight="1" x14ac:dyDescent="0.45">
      <c r="B26" s="52"/>
      <c r="C26" s="30">
        <v>3</v>
      </c>
      <c r="D26" s="55" t="s">
        <v>26</v>
      </c>
      <c r="E26" s="580"/>
      <c r="F26" s="580"/>
      <c r="G26" s="580"/>
      <c r="H26" s="580"/>
      <c r="I26" s="580"/>
      <c r="J26" s="580"/>
      <c r="K26" s="580"/>
      <c r="L26" s="580"/>
      <c r="M26" s="580"/>
      <c r="N26" s="580"/>
      <c r="O26" s="580"/>
      <c r="P26" s="580"/>
    </row>
    <row r="27" spans="2:16" s="38" customFormat="1" ht="17.25" customHeight="1" x14ac:dyDescent="0.45">
      <c r="B27" s="52"/>
      <c r="C27" s="30">
        <v>4</v>
      </c>
      <c r="D27" s="55" t="s">
        <v>27</v>
      </c>
      <c r="E27" s="580"/>
      <c r="F27" s="580"/>
      <c r="G27" s="580"/>
      <c r="H27" s="580"/>
      <c r="I27" s="580"/>
      <c r="J27" s="580"/>
      <c r="K27" s="580"/>
      <c r="L27" s="580"/>
      <c r="M27" s="580"/>
      <c r="N27" s="580"/>
      <c r="O27" s="580"/>
      <c r="P27" s="580"/>
    </row>
    <row r="28" spans="2:16" s="38" customFormat="1" ht="17.25" customHeight="1" x14ac:dyDescent="0.45">
      <c r="B28" s="52"/>
      <c r="C28" s="30">
        <v>5</v>
      </c>
      <c r="D28" s="55" t="s">
        <v>4</v>
      </c>
      <c r="E28" s="580"/>
      <c r="F28" s="580"/>
      <c r="G28" s="580"/>
      <c r="H28" s="580"/>
      <c r="I28" s="580"/>
      <c r="J28" s="580"/>
      <c r="K28" s="580"/>
      <c r="L28" s="580"/>
      <c r="M28" s="580"/>
      <c r="N28" s="580"/>
      <c r="O28" s="580"/>
      <c r="P28" s="580"/>
    </row>
    <row r="29" spans="2:16" s="38" customFormat="1" ht="17.25" customHeight="1" x14ac:dyDescent="0.45">
      <c r="B29" s="52"/>
      <c r="C29" s="30">
        <v>6</v>
      </c>
      <c r="D29" s="55" t="s">
        <v>55</v>
      </c>
      <c r="E29" s="580"/>
      <c r="F29" s="580"/>
      <c r="G29" s="580"/>
      <c r="H29" s="580"/>
      <c r="I29" s="580"/>
      <c r="J29" s="580"/>
      <c r="K29" s="580"/>
      <c r="L29" s="580"/>
      <c r="M29" s="580"/>
      <c r="N29" s="580"/>
      <c r="O29" s="580"/>
      <c r="P29" s="580"/>
    </row>
    <row r="30" spans="2:16" s="38" customFormat="1" ht="17.25" customHeight="1" x14ac:dyDescent="0.45">
      <c r="B30" s="52"/>
      <c r="C30" s="30">
        <v>7</v>
      </c>
      <c r="D30" s="55" t="s">
        <v>146</v>
      </c>
      <c r="E30" s="580" t="s">
        <v>164</v>
      </c>
      <c r="F30" s="580"/>
      <c r="G30" s="580"/>
      <c r="H30" s="580"/>
      <c r="I30" s="580"/>
      <c r="J30" s="580"/>
      <c r="K30" s="580"/>
      <c r="L30" s="580"/>
      <c r="M30" s="580"/>
      <c r="N30" s="580"/>
      <c r="O30" s="580"/>
      <c r="P30" s="580"/>
    </row>
    <row r="31" spans="2:16" s="38" customFormat="1" ht="17.25" customHeight="1" x14ac:dyDescent="0.45">
      <c r="B31" s="52"/>
      <c r="C31" s="30">
        <v>8</v>
      </c>
      <c r="D31" s="55" t="s">
        <v>147</v>
      </c>
      <c r="E31" s="580" t="s">
        <v>165</v>
      </c>
      <c r="F31" s="580"/>
      <c r="G31" s="580"/>
      <c r="H31" s="580"/>
      <c r="I31" s="580"/>
      <c r="J31" s="580"/>
      <c r="K31" s="580"/>
      <c r="L31" s="580"/>
      <c r="M31" s="580"/>
      <c r="N31" s="580"/>
      <c r="O31" s="580"/>
      <c r="P31" s="580"/>
    </row>
    <row r="32" spans="2:16" s="38" customFormat="1" ht="17.25" customHeight="1" x14ac:dyDescent="0.45">
      <c r="B32" s="52"/>
      <c r="C32" s="62"/>
      <c r="D32" s="63"/>
      <c r="E32" s="63" t="s">
        <v>166</v>
      </c>
      <c r="F32" s="63"/>
      <c r="G32" s="63"/>
      <c r="H32" s="63"/>
      <c r="I32" s="63"/>
      <c r="J32" s="63"/>
      <c r="K32" s="63"/>
      <c r="L32" s="63"/>
      <c r="M32" s="63"/>
      <c r="N32" s="63"/>
      <c r="O32" s="63"/>
      <c r="P32" s="63"/>
    </row>
    <row r="33" spans="2:25" s="38" customFormat="1" ht="17.25" customHeight="1" x14ac:dyDescent="0.45">
      <c r="B33" s="52"/>
      <c r="C33" s="62"/>
      <c r="D33" s="63"/>
      <c r="E33" s="38" t="s">
        <v>167</v>
      </c>
    </row>
    <row r="34" spans="2:25" s="38" customFormat="1" ht="17.25" customHeight="1" x14ac:dyDescent="0.45">
      <c r="B34" s="52"/>
      <c r="C34" s="62"/>
      <c r="D34" s="63"/>
      <c r="E34" s="38" t="s">
        <v>168</v>
      </c>
    </row>
    <row r="35" spans="2:25" s="38" customFormat="1" ht="17.25" customHeight="1" x14ac:dyDescent="0.45">
      <c r="B35" s="52"/>
      <c r="C35" s="62"/>
      <c r="D35" s="63"/>
      <c r="E35" s="38" t="s">
        <v>169</v>
      </c>
    </row>
    <row r="36" spans="2:25" s="38" customFormat="1" ht="17.25" customHeight="1" x14ac:dyDescent="0.45">
      <c r="B36" s="52"/>
      <c r="C36" s="62"/>
      <c r="D36" s="63"/>
    </row>
    <row r="37" spans="2:25" s="38" customFormat="1" ht="17.25" customHeight="1" x14ac:dyDescent="0.45">
      <c r="B37" s="52" t="s">
        <v>189</v>
      </c>
      <c r="C37" s="52"/>
      <c r="D37" s="52"/>
      <c r="E37" s="58"/>
      <c r="F37" s="58"/>
    </row>
    <row r="38" spans="2:25" s="38" customFormat="1" ht="17.25" customHeight="1" x14ac:dyDescent="0.45">
      <c r="B38" s="52" t="s">
        <v>96</v>
      </c>
      <c r="C38" s="52"/>
      <c r="D38" s="52"/>
      <c r="E38" s="58"/>
      <c r="F38" s="58"/>
    </row>
    <row r="39" spans="2:25" s="38" customFormat="1" ht="17.25" customHeight="1" x14ac:dyDescent="0.45">
      <c r="B39" s="52"/>
      <c r="C39" s="52"/>
      <c r="D39" s="52"/>
      <c r="E39" s="58"/>
      <c r="F39" s="58"/>
      <c r="G39" s="57"/>
      <c r="H39" s="57"/>
      <c r="J39" s="57"/>
      <c r="K39" s="57"/>
      <c r="L39" s="57"/>
      <c r="M39" s="57"/>
      <c r="N39" s="57"/>
      <c r="O39" s="57"/>
      <c r="R39" s="57"/>
      <c r="S39" s="57"/>
      <c r="T39" s="57"/>
      <c r="W39" s="57"/>
      <c r="X39" s="57"/>
      <c r="Y39" s="57"/>
    </row>
    <row r="40" spans="2:25" s="38" customFormat="1" ht="17.25" customHeight="1" x14ac:dyDescent="0.45">
      <c r="B40" s="52"/>
      <c r="C40" s="30" t="s">
        <v>6</v>
      </c>
      <c r="D40" s="30" t="s">
        <v>7</v>
      </c>
      <c r="E40" s="58"/>
      <c r="F40" s="58"/>
      <c r="G40" s="57"/>
      <c r="H40" s="57"/>
      <c r="J40" s="57"/>
      <c r="K40" s="57"/>
      <c r="L40" s="57"/>
      <c r="M40" s="57"/>
      <c r="N40" s="57"/>
      <c r="O40" s="57"/>
      <c r="R40" s="57"/>
      <c r="S40" s="57"/>
      <c r="T40" s="57"/>
      <c r="W40" s="57"/>
      <c r="X40" s="57"/>
      <c r="Y40" s="57"/>
    </row>
    <row r="41" spans="2:25" s="38" customFormat="1" ht="17.25" customHeight="1" x14ac:dyDescent="0.45">
      <c r="B41" s="52"/>
      <c r="C41" s="30" t="s">
        <v>8</v>
      </c>
      <c r="D41" s="55" t="s">
        <v>97</v>
      </c>
      <c r="E41" s="58"/>
      <c r="F41" s="58"/>
      <c r="G41" s="57"/>
      <c r="H41" s="57"/>
      <c r="J41" s="57"/>
      <c r="K41" s="57"/>
      <c r="L41" s="57"/>
      <c r="M41" s="57"/>
      <c r="N41" s="57"/>
      <c r="O41" s="57"/>
      <c r="R41" s="57"/>
      <c r="S41" s="57"/>
      <c r="T41" s="57"/>
      <c r="W41" s="57"/>
      <c r="X41" s="57"/>
      <c r="Y41" s="57"/>
    </row>
    <row r="42" spans="2:25" s="38" customFormat="1" ht="17.25" customHeight="1" x14ac:dyDescent="0.45">
      <c r="B42" s="52"/>
      <c r="C42" s="30" t="s">
        <v>9</v>
      </c>
      <c r="D42" s="55" t="s">
        <v>98</v>
      </c>
      <c r="E42" s="58"/>
      <c r="F42" s="58"/>
      <c r="G42" s="57"/>
      <c r="H42" s="57"/>
      <c r="J42" s="57"/>
      <c r="K42" s="57"/>
      <c r="L42" s="57"/>
      <c r="M42" s="57"/>
      <c r="N42" s="57"/>
      <c r="O42" s="57"/>
      <c r="R42" s="57"/>
      <c r="S42" s="57"/>
      <c r="T42" s="57"/>
      <c r="W42" s="57"/>
      <c r="X42" s="57"/>
      <c r="Y42" s="57"/>
    </row>
    <row r="43" spans="2:25" s="38" customFormat="1" ht="17.25" customHeight="1" x14ac:dyDescent="0.45">
      <c r="B43" s="52"/>
      <c r="C43" s="30" t="s">
        <v>10</v>
      </c>
      <c r="D43" s="55" t="s">
        <v>99</v>
      </c>
      <c r="E43" s="58"/>
      <c r="F43" s="58"/>
      <c r="G43" s="57"/>
      <c r="H43" s="57"/>
      <c r="J43" s="57"/>
      <c r="K43" s="57"/>
      <c r="L43" s="57"/>
      <c r="M43" s="57"/>
      <c r="N43" s="57"/>
      <c r="O43" s="57"/>
      <c r="R43" s="57"/>
      <c r="S43" s="57"/>
      <c r="T43" s="57"/>
      <c r="W43" s="57"/>
      <c r="X43" s="57"/>
      <c r="Y43" s="57"/>
    </row>
    <row r="44" spans="2:25" s="38" customFormat="1" ht="17.25" customHeight="1" x14ac:dyDescent="0.45">
      <c r="B44" s="52"/>
      <c r="C44" s="30" t="s">
        <v>11</v>
      </c>
      <c r="D44" s="55" t="s">
        <v>111</v>
      </c>
      <c r="E44" s="58"/>
      <c r="F44" s="58"/>
      <c r="G44" s="57"/>
      <c r="H44" s="57"/>
      <c r="J44" s="57"/>
      <c r="K44" s="57"/>
      <c r="L44" s="57"/>
      <c r="M44" s="57"/>
      <c r="N44" s="57"/>
      <c r="O44" s="57"/>
      <c r="R44" s="57"/>
      <c r="S44" s="57"/>
      <c r="T44" s="57"/>
      <c r="W44" s="57"/>
      <c r="X44" s="57"/>
      <c r="Y44" s="57"/>
    </row>
    <row r="45" spans="2:25" s="38" customFormat="1" ht="17.25" customHeight="1" x14ac:dyDescent="0.45">
      <c r="B45" s="52"/>
      <c r="C45" s="52"/>
      <c r="D45" s="52"/>
      <c r="E45" s="58"/>
      <c r="F45" s="58"/>
      <c r="G45" s="57"/>
      <c r="H45" s="57"/>
      <c r="J45" s="57"/>
      <c r="K45" s="57"/>
      <c r="L45" s="57"/>
      <c r="M45" s="57"/>
      <c r="N45" s="57"/>
      <c r="O45" s="57"/>
      <c r="R45" s="57"/>
      <c r="S45" s="57"/>
      <c r="T45" s="57"/>
      <c r="W45" s="57"/>
      <c r="X45" s="57"/>
      <c r="Y45" s="57"/>
    </row>
    <row r="46" spans="2:25" s="38" customFormat="1" ht="17.25" customHeight="1" x14ac:dyDescent="0.45">
      <c r="B46" s="52"/>
      <c r="C46" s="56" t="s">
        <v>12</v>
      </c>
      <c r="D46" s="52"/>
      <c r="E46" s="58"/>
      <c r="F46" s="58"/>
      <c r="G46" s="57"/>
      <c r="H46" s="57"/>
      <c r="J46" s="57"/>
      <c r="K46" s="57"/>
      <c r="L46" s="57"/>
      <c r="M46" s="57"/>
      <c r="N46" s="57"/>
      <c r="O46" s="57"/>
      <c r="R46" s="57"/>
      <c r="S46" s="57"/>
      <c r="T46" s="57"/>
      <c r="W46" s="57"/>
      <c r="X46" s="57"/>
      <c r="Y46" s="57"/>
    </row>
    <row r="47" spans="2:25" s="38" customFormat="1" ht="17.25" customHeight="1" x14ac:dyDescent="0.45">
      <c r="B47" s="58"/>
      <c r="C47" s="52" t="s">
        <v>100</v>
      </c>
      <c r="D47" s="58"/>
      <c r="E47" s="58"/>
      <c r="F47" s="56"/>
      <c r="G47" s="57"/>
      <c r="H47" s="57"/>
      <c r="J47" s="57"/>
      <c r="K47" s="57"/>
      <c r="L47" s="57"/>
      <c r="M47" s="57"/>
      <c r="N47" s="57"/>
      <c r="O47" s="57"/>
      <c r="R47" s="57"/>
      <c r="S47" s="57"/>
      <c r="T47" s="57"/>
      <c r="W47" s="57"/>
      <c r="X47" s="57"/>
      <c r="Y47" s="57"/>
    </row>
    <row r="48" spans="2:25" s="38" customFormat="1" ht="17.25" customHeight="1" x14ac:dyDescent="0.45">
      <c r="B48" s="58"/>
      <c r="C48" s="52" t="s">
        <v>112</v>
      </c>
      <c r="D48" s="58"/>
      <c r="E48" s="58"/>
      <c r="F48" s="52"/>
      <c r="G48" s="57"/>
      <c r="H48" s="57"/>
      <c r="J48" s="57"/>
      <c r="K48" s="57"/>
      <c r="L48" s="57"/>
      <c r="M48" s="57"/>
      <c r="N48" s="57"/>
      <c r="O48" s="57"/>
      <c r="R48" s="57"/>
      <c r="S48" s="57"/>
      <c r="T48" s="57"/>
      <c r="W48" s="57"/>
      <c r="X48" s="57"/>
      <c r="Y48" s="57"/>
    </row>
    <row r="49" spans="2:51" s="38" customFormat="1" ht="17.25" customHeight="1" x14ac:dyDescent="0.45">
      <c r="B49" s="52"/>
      <c r="C49" s="52"/>
      <c r="D49" s="52"/>
      <c r="E49" s="56"/>
      <c r="F49" s="57"/>
      <c r="G49" s="57"/>
      <c r="H49" s="57"/>
      <c r="J49" s="57"/>
      <c r="K49" s="57"/>
      <c r="L49" s="57"/>
      <c r="M49" s="57"/>
      <c r="N49" s="57"/>
      <c r="O49" s="57"/>
      <c r="R49" s="57"/>
      <c r="S49" s="57"/>
      <c r="T49" s="57"/>
      <c r="W49" s="57"/>
      <c r="X49" s="57"/>
      <c r="Y49" s="57"/>
    </row>
    <row r="50" spans="2:51" s="38" customFormat="1" ht="17.25" customHeight="1" x14ac:dyDescent="0.45">
      <c r="B50" s="52" t="s">
        <v>190</v>
      </c>
      <c r="C50" s="52"/>
      <c r="D50" s="52"/>
    </row>
    <row r="51" spans="2:51" s="38" customFormat="1" ht="17.25" customHeight="1" x14ac:dyDescent="0.45">
      <c r="B51" s="52" t="s">
        <v>101</v>
      </c>
      <c r="C51" s="52"/>
      <c r="D51" s="52"/>
      <c r="AH51" s="29"/>
      <c r="AI51" s="29"/>
      <c r="AJ51" s="29"/>
      <c r="AK51" s="29"/>
      <c r="AL51" s="29"/>
      <c r="AM51" s="29"/>
      <c r="AN51" s="29"/>
      <c r="AO51" s="29"/>
      <c r="AP51" s="29"/>
      <c r="AQ51" s="29"/>
      <c r="AR51" s="29"/>
      <c r="AS51" s="29"/>
    </row>
    <row r="52" spans="2:51" s="38" customFormat="1" ht="17.25" customHeight="1" x14ac:dyDescent="0.45">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5" customHeight="1" x14ac:dyDescent="0.45">
      <c r="F53" s="29"/>
    </row>
    <row r="54" spans="2:51" s="38" customFormat="1" ht="17.25" customHeight="1" x14ac:dyDescent="0.45">
      <c r="B54" s="52" t="s">
        <v>191</v>
      </c>
      <c r="C54" s="52"/>
    </row>
    <row r="55" spans="2:51" s="38" customFormat="1" ht="17.25" customHeight="1" x14ac:dyDescent="0.45">
      <c r="B55" s="52"/>
      <c r="C55" s="52"/>
    </row>
    <row r="56" spans="2:51" s="38" customFormat="1" ht="17.25" customHeight="1" x14ac:dyDescent="0.45">
      <c r="B56" s="52" t="s">
        <v>192</v>
      </c>
      <c r="C56" s="52"/>
    </row>
    <row r="57" spans="2:51" s="38" customFormat="1" ht="17.25" customHeight="1" x14ac:dyDescent="0.45">
      <c r="B57" s="52" t="s">
        <v>137</v>
      </c>
      <c r="C57" s="52"/>
    </row>
    <row r="58" spans="2:51" s="38" customFormat="1" ht="17.25" customHeight="1" x14ac:dyDescent="0.45">
      <c r="B58" s="52"/>
      <c r="C58" s="52"/>
    </row>
    <row r="59" spans="2:51" s="38" customFormat="1" ht="17.25" customHeight="1" x14ac:dyDescent="0.45">
      <c r="B59" s="52" t="s">
        <v>193</v>
      </c>
      <c r="C59" s="52"/>
    </row>
    <row r="60" spans="2:51" s="38" customFormat="1" ht="17.25" customHeight="1" x14ac:dyDescent="0.45">
      <c r="B60" s="52" t="s">
        <v>103</v>
      </c>
      <c r="C60" s="52"/>
    </row>
    <row r="61" spans="2:51" s="38" customFormat="1" ht="17.25" customHeight="1" x14ac:dyDescent="0.45">
      <c r="B61" s="52"/>
      <c r="C61" s="52"/>
    </row>
    <row r="62" spans="2:51" s="38" customFormat="1" ht="17.25" customHeight="1" x14ac:dyDescent="0.45">
      <c r="B62" s="52" t="s">
        <v>194</v>
      </c>
      <c r="C62" s="52"/>
      <c r="D62" s="52"/>
    </row>
    <row r="63" spans="2:51" s="38" customFormat="1" ht="17.25" customHeight="1" x14ac:dyDescent="0.45">
      <c r="B63" s="52"/>
      <c r="C63" s="52"/>
      <c r="D63" s="52"/>
    </row>
    <row r="64" spans="2:51" s="38" customFormat="1" ht="17.25" customHeight="1" x14ac:dyDescent="0.45">
      <c r="B64" s="58" t="s">
        <v>195</v>
      </c>
      <c r="C64" s="58"/>
      <c r="D64" s="52"/>
    </row>
    <row r="65" spans="2:54" s="38" customFormat="1" ht="17.25" customHeight="1" x14ac:dyDescent="0.45">
      <c r="B65" s="58" t="s">
        <v>104</v>
      </c>
      <c r="C65" s="58"/>
      <c r="D65" s="52"/>
    </row>
    <row r="66" spans="2:54" s="38" customFormat="1" ht="17.25" customHeight="1" x14ac:dyDescent="0.45">
      <c r="B66" s="58" t="s">
        <v>138</v>
      </c>
      <c r="C66" s="58"/>
      <c r="D66" s="52"/>
    </row>
    <row r="67" spans="2:54" s="38" customFormat="1" ht="17.25" customHeight="1" x14ac:dyDescent="0.45"/>
    <row r="68" spans="2:54" s="38" customFormat="1" ht="17.25" customHeight="1" x14ac:dyDescent="0.45">
      <c r="B68" s="38" t="s">
        <v>196</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5" customHeight="1" x14ac:dyDescent="0.45">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45">
      <c r="B70" s="38" t="s">
        <v>197</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5" customHeight="1" x14ac:dyDescent="0.45">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5" customHeight="1" x14ac:dyDescent="0.45"/>
  </sheetData>
  <mergeCells count="10">
    <mergeCell ref="E27:P27"/>
    <mergeCell ref="E28:P28"/>
    <mergeCell ref="E29:P29"/>
    <mergeCell ref="E30:P30"/>
    <mergeCell ref="E31:P31"/>
    <mergeCell ref="F4:K5"/>
    <mergeCell ref="E23:P23"/>
    <mergeCell ref="E24:P24"/>
    <mergeCell ref="E25:P25"/>
    <mergeCell ref="E26:P26"/>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51"/>
  <sheetViews>
    <sheetView workbookViewId="0">
      <selection activeCell="J14" sqref="J14"/>
    </sheetView>
  </sheetViews>
  <sheetFormatPr defaultColWidth="9" defaultRowHeight="26.4" x14ac:dyDescent="0.45"/>
  <cols>
    <col min="1" max="1" width="1.69921875" style="205" customWidth="1"/>
    <col min="2" max="2" width="9" style="205"/>
    <col min="3" max="12" width="40.59765625" style="205" customWidth="1"/>
    <col min="13" max="16384" width="9" style="205"/>
  </cols>
  <sheetData>
    <row r="1" spans="1:12" x14ac:dyDescent="0.45">
      <c r="A1" s="203"/>
      <c r="B1" s="204" t="s">
        <v>76</v>
      </c>
      <c r="C1" s="204"/>
      <c r="D1" s="204"/>
    </row>
    <row r="2" spans="1:12" x14ac:dyDescent="0.45">
      <c r="A2" s="203"/>
      <c r="B2" s="204"/>
      <c r="C2" s="204"/>
      <c r="D2" s="204"/>
    </row>
    <row r="3" spans="1:12" x14ac:dyDescent="0.45">
      <c r="A3" s="203"/>
      <c r="B3" s="206" t="s">
        <v>88</v>
      </c>
      <c r="C3" s="206" t="s">
        <v>89</v>
      </c>
      <c r="D3" s="204"/>
    </row>
    <row r="4" spans="1:12" x14ac:dyDescent="0.45">
      <c r="A4" s="203"/>
      <c r="B4" s="207">
        <v>1</v>
      </c>
      <c r="C4" s="245" t="s">
        <v>139</v>
      </c>
      <c r="D4" s="204"/>
    </row>
    <row r="5" spans="1:12" x14ac:dyDescent="0.45">
      <c r="A5" s="203"/>
      <c r="B5" s="207">
        <v>2</v>
      </c>
      <c r="C5" s="245" t="s">
        <v>140</v>
      </c>
    </row>
    <row r="6" spans="1:12" x14ac:dyDescent="0.45">
      <c r="A6" s="203"/>
      <c r="B6" s="207">
        <v>3</v>
      </c>
      <c r="C6" s="245" t="s">
        <v>141</v>
      </c>
      <c r="D6" s="204"/>
    </row>
    <row r="7" spans="1:12" x14ac:dyDescent="0.45">
      <c r="A7" s="203"/>
      <c r="B7" s="207">
        <v>4</v>
      </c>
      <c r="C7" s="245" t="s">
        <v>142</v>
      </c>
      <c r="D7" s="204"/>
    </row>
    <row r="8" spans="1:12" x14ac:dyDescent="0.45">
      <c r="A8" s="203"/>
      <c r="B8" s="207">
        <v>5</v>
      </c>
      <c r="C8" s="245" t="s">
        <v>143</v>
      </c>
      <c r="D8" s="204"/>
    </row>
    <row r="9" spans="1:12" x14ac:dyDescent="0.45">
      <c r="A9" s="203"/>
      <c r="B9" s="207">
        <v>6</v>
      </c>
      <c r="C9" s="245" t="s">
        <v>144</v>
      </c>
      <c r="D9" s="204"/>
    </row>
    <row r="10" spans="1:12" x14ac:dyDescent="0.45">
      <c r="A10" s="203"/>
      <c r="B10" s="207">
        <v>7</v>
      </c>
      <c r="C10" s="245" t="s">
        <v>28</v>
      </c>
      <c r="D10" s="204"/>
    </row>
    <row r="11" spans="1:12" x14ac:dyDescent="0.45">
      <c r="A11" s="203"/>
      <c r="B11" s="207">
        <v>8</v>
      </c>
      <c r="C11" s="245" t="s">
        <v>28</v>
      </c>
      <c r="D11" s="204"/>
    </row>
    <row r="12" spans="1:12" x14ac:dyDescent="0.45">
      <c r="A12" s="203"/>
      <c r="B12" s="207">
        <v>9</v>
      </c>
      <c r="C12" s="245" t="s">
        <v>28</v>
      </c>
      <c r="D12" s="204"/>
    </row>
    <row r="13" spans="1:12" x14ac:dyDescent="0.45">
      <c r="A13" s="203"/>
      <c r="B13" s="204"/>
      <c r="C13" s="204"/>
      <c r="D13" s="204"/>
    </row>
    <row r="14" spans="1:12" x14ac:dyDescent="0.45">
      <c r="A14" s="203"/>
      <c r="B14" s="204" t="s">
        <v>90</v>
      </c>
      <c r="C14" s="204"/>
      <c r="D14" s="204"/>
    </row>
    <row r="15" spans="1:12" ht="27" thickBot="1" x14ac:dyDescent="0.5">
      <c r="A15" s="203"/>
      <c r="B15" s="204"/>
      <c r="C15" s="204"/>
      <c r="D15" s="204"/>
    </row>
    <row r="16" spans="1:12" ht="27" thickBot="1" x14ac:dyDescent="0.5">
      <c r="A16" s="203"/>
      <c r="B16" s="208" t="s">
        <v>78</v>
      </c>
      <c r="C16" s="209" t="s">
        <v>145</v>
      </c>
      <c r="D16" s="210" t="s">
        <v>25</v>
      </c>
      <c r="E16" s="210" t="s">
        <v>26</v>
      </c>
      <c r="F16" s="210" t="s">
        <v>27</v>
      </c>
      <c r="G16" s="211" t="s">
        <v>4</v>
      </c>
      <c r="H16" s="212" t="s">
        <v>55</v>
      </c>
      <c r="I16" s="212" t="s">
        <v>146</v>
      </c>
      <c r="J16" s="212" t="s">
        <v>147</v>
      </c>
      <c r="K16" s="212" t="s">
        <v>124</v>
      </c>
      <c r="L16" s="213" t="s">
        <v>124</v>
      </c>
    </row>
    <row r="17" spans="1:12" x14ac:dyDescent="0.45">
      <c r="A17" s="203"/>
      <c r="B17" s="581" t="s">
        <v>79</v>
      </c>
      <c r="C17" s="214" t="s">
        <v>145</v>
      </c>
      <c r="D17" s="215" t="s">
        <v>148</v>
      </c>
      <c r="E17" s="215" t="s">
        <v>26</v>
      </c>
      <c r="F17" s="215" t="s">
        <v>27</v>
      </c>
      <c r="G17" s="216" t="s">
        <v>13</v>
      </c>
      <c r="H17" s="217" t="s">
        <v>91</v>
      </c>
      <c r="I17" s="217" t="s">
        <v>13</v>
      </c>
      <c r="J17" s="217" t="s">
        <v>13</v>
      </c>
      <c r="K17" s="217" t="s">
        <v>124</v>
      </c>
      <c r="L17" s="218" t="s">
        <v>124</v>
      </c>
    </row>
    <row r="18" spans="1:12" x14ac:dyDescent="0.45">
      <c r="B18" s="582"/>
      <c r="C18" s="219" t="s">
        <v>28</v>
      </c>
      <c r="D18" s="223" t="s">
        <v>28</v>
      </c>
      <c r="E18" s="223" t="s">
        <v>28</v>
      </c>
      <c r="F18" s="223" t="s">
        <v>28</v>
      </c>
      <c r="G18" s="221" t="s">
        <v>5</v>
      </c>
      <c r="H18" s="223" t="s">
        <v>28</v>
      </c>
      <c r="I18" s="223" t="s">
        <v>28</v>
      </c>
      <c r="J18" s="220" t="s">
        <v>5</v>
      </c>
      <c r="K18" s="220" t="s">
        <v>28</v>
      </c>
      <c r="L18" s="222" t="s">
        <v>28</v>
      </c>
    </row>
    <row r="19" spans="1:12" x14ac:dyDescent="0.45">
      <c r="B19" s="582"/>
      <c r="C19" s="219" t="s">
        <v>28</v>
      </c>
      <c r="D19" s="223" t="s">
        <v>28</v>
      </c>
      <c r="E19" s="223" t="s">
        <v>28</v>
      </c>
      <c r="F19" s="223" t="s">
        <v>28</v>
      </c>
      <c r="G19" s="223" t="s">
        <v>28</v>
      </c>
      <c r="H19" s="223" t="s">
        <v>28</v>
      </c>
      <c r="I19" s="223" t="s">
        <v>28</v>
      </c>
      <c r="J19" s="223" t="s">
        <v>77</v>
      </c>
      <c r="K19" s="223" t="s">
        <v>124</v>
      </c>
      <c r="L19" s="224" t="s">
        <v>124</v>
      </c>
    </row>
    <row r="20" spans="1:12" x14ac:dyDescent="0.45">
      <c r="B20" s="582"/>
      <c r="C20" s="219" t="s">
        <v>28</v>
      </c>
      <c r="D20" s="223" t="s">
        <v>28</v>
      </c>
      <c r="E20" s="223" t="s">
        <v>28</v>
      </c>
      <c r="F20" s="223" t="s">
        <v>28</v>
      </c>
      <c r="G20" s="223" t="s">
        <v>28</v>
      </c>
      <c r="H20" s="223" t="s">
        <v>28</v>
      </c>
      <c r="I20" s="223" t="s">
        <v>28</v>
      </c>
      <c r="J20" s="223" t="s">
        <v>149</v>
      </c>
      <c r="K20" s="223" t="s">
        <v>124</v>
      </c>
      <c r="L20" s="224" t="s">
        <v>124</v>
      </c>
    </row>
    <row r="21" spans="1:12" x14ac:dyDescent="0.45">
      <c r="B21" s="582"/>
      <c r="C21" s="219" t="s">
        <v>124</v>
      </c>
      <c r="D21" s="223" t="s">
        <v>124</v>
      </c>
      <c r="E21" s="223" t="s">
        <v>124</v>
      </c>
      <c r="F21" s="223" t="s">
        <v>124</v>
      </c>
      <c r="G21" s="223" t="s">
        <v>28</v>
      </c>
      <c r="H21" s="223" t="s">
        <v>124</v>
      </c>
      <c r="I21" s="223" t="s">
        <v>124</v>
      </c>
      <c r="J21" s="223" t="s">
        <v>124</v>
      </c>
      <c r="K21" s="223" t="s">
        <v>124</v>
      </c>
      <c r="L21" s="224" t="s">
        <v>124</v>
      </c>
    </row>
    <row r="22" spans="1:12" x14ac:dyDescent="0.45">
      <c r="B22" s="582"/>
      <c r="C22" s="219" t="s">
        <v>124</v>
      </c>
      <c r="D22" s="223" t="s">
        <v>124</v>
      </c>
      <c r="E22" s="223" t="s">
        <v>124</v>
      </c>
      <c r="F22" s="223" t="s">
        <v>124</v>
      </c>
      <c r="G22" s="223" t="s">
        <v>28</v>
      </c>
      <c r="H22" s="223" t="s">
        <v>124</v>
      </c>
      <c r="I22" s="223" t="s">
        <v>124</v>
      </c>
      <c r="J22" s="223" t="s">
        <v>124</v>
      </c>
      <c r="K22" s="223" t="s">
        <v>124</v>
      </c>
      <c r="L22" s="224" t="s">
        <v>124</v>
      </c>
    </row>
    <row r="23" spans="1:12" x14ac:dyDescent="0.45">
      <c r="B23" s="582"/>
      <c r="C23" s="219" t="s">
        <v>124</v>
      </c>
      <c r="D23" s="223" t="s">
        <v>124</v>
      </c>
      <c r="E23" s="223" t="s">
        <v>124</v>
      </c>
      <c r="F23" s="223" t="s">
        <v>124</v>
      </c>
      <c r="G23" s="223" t="s">
        <v>28</v>
      </c>
      <c r="H23" s="223" t="s">
        <v>124</v>
      </c>
      <c r="I23" s="223" t="s">
        <v>124</v>
      </c>
      <c r="J23" s="223" t="s">
        <v>124</v>
      </c>
      <c r="K23" s="223" t="s">
        <v>124</v>
      </c>
      <c r="L23" s="224" t="s">
        <v>124</v>
      </c>
    </row>
    <row r="24" spans="1:12" x14ac:dyDescent="0.45">
      <c r="B24" s="582"/>
      <c r="C24" s="219" t="s">
        <v>124</v>
      </c>
      <c r="D24" s="223" t="s">
        <v>124</v>
      </c>
      <c r="E24" s="223" t="s">
        <v>124</v>
      </c>
      <c r="F24" s="223" t="s">
        <v>124</v>
      </c>
      <c r="G24" s="223" t="s">
        <v>28</v>
      </c>
      <c r="H24" s="223" t="s">
        <v>124</v>
      </c>
      <c r="I24" s="223" t="s">
        <v>124</v>
      </c>
      <c r="J24" s="223" t="s">
        <v>124</v>
      </c>
      <c r="K24" s="223" t="s">
        <v>124</v>
      </c>
      <c r="L24" s="224" t="s">
        <v>124</v>
      </c>
    </row>
    <row r="25" spans="1:12" x14ac:dyDescent="0.45">
      <c r="B25" s="582"/>
      <c r="C25" s="219" t="s">
        <v>124</v>
      </c>
      <c r="D25" s="223" t="s">
        <v>124</v>
      </c>
      <c r="E25" s="223" t="s">
        <v>124</v>
      </c>
      <c r="F25" s="223" t="s">
        <v>124</v>
      </c>
      <c r="G25" s="223" t="s">
        <v>28</v>
      </c>
      <c r="H25" s="223" t="s">
        <v>124</v>
      </c>
      <c r="I25" s="223" t="s">
        <v>124</v>
      </c>
      <c r="J25" s="223" t="s">
        <v>124</v>
      </c>
      <c r="K25" s="223" t="s">
        <v>124</v>
      </c>
      <c r="L25" s="224" t="s">
        <v>124</v>
      </c>
    </row>
    <row r="26" spans="1:12" x14ac:dyDescent="0.45">
      <c r="B26" s="582"/>
      <c r="C26" s="219" t="s">
        <v>124</v>
      </c>
      <c r="D26" s="223" t="s">
        <v>124</v>
      </c>
      <c r="E26" s="223" t="s">
        <v>124</v>
      </c>
      <c r="F26" s="223" t="s">
        <v>124</v>
      </c>
      <c r="G26" s="223" t="s">
        <v>124</v>
      </c>
      <c r="H26" s="223" t="s">
        <v>124</v>
      </c>
      <c r="I26" s="223" t="s">
        <v>124</v>
      </c>
      <c r="J26" s="223" t="s">
        <v>124</v>
      </c>
      <c r="K26" s="223" t="s">
        <v>124</v>
      </c>
      <c r="L26" s="224" t="s">
        <v>124</v>
      </c>
    </row>
    <row r="27" spans="1:12" x14ac:dyDescent="0.45">
      <c r="B27" s="582"/>
      <c r="C27" s="219" t="s">
        <v>124</v>
      </c>
      <c r="D27" s="223" t="s">
        <v>124</v>
      </c>
      <c r="E27" s="223" t="s">
        <v>124</v>
      </c>
      <c r="F27" s="223" t="s">
        <v>124</v>
      </c>
      <c r="G27" s="223" t="s">
        <v>124</v>
      </c>
      <c r="H27" s="223" t="s">
        <v>124</v>
      </c>
      <c r="I27" s="223" t="s">
        <v>124</v>
      </c>
      <c r="J27" s="223" t="s">
        <v>124</v>
      </c>
      <c r="K27" s="223" t="s">
        <v>124</v>
      </c>
      <c r="L27" s="224" t="s">
        <v>124</v>
      </c>
    </row>
    <row r="28" spans="1:12" x14ac:dyDescent="0.45">
      <c r="B28" s="582"/>
      <c r="C28" s="219" t="s">
        <v>124</v>
      </c>
      <c r="D28" s="223" t="s">
        <v>124</v>
      </c>
      <c r="E28" s="223" t="s">
        <v>124</v>
      </c>
      <c r="F28" s="223" t="s">
        <v>124</v>
      </c>
      <c r="G28" s="223" t="s">
        <v>124</v>
      </c>
      <c r="H28" s="223" t="s">
        <v>124</v>
      </c>
      <c r="I28" s="223" t="s">
        <v>124</v>
      </c>
      <c r="J28" s="223" t="s">
        <v>124</v>
      </c>
      <c r="K28" s="223" t="s">
        <v>124</v>
      </c>
      <c r="L28" s="224" t="s">
        <v>124</v>
      </c>
    </row>
    <row r="29" spans="1:12" ht="27" thickBot="1" x14ac:dyDescent="0.5">
      <c r="B29" s="583"/>
      <c r="C29" s="225" t="s">
        <v>124</v>
      </c>
      <c r="D29" s="226" t="s">
        <v>124</v>
      </c>
      <c r="E29" s="226" t="s">
        <v>124</v>
      </c>
      <c r="F29" s="226" t="s">
        <v>124</v>
      </c>
      <c r="G29" s="226" t="s">
        <v>124</v>
      </c>
      <c r="H29" s="226" t="s">
        <v>124</v>
      </c>
      <c r="I29" s="226" t="s">
        <v>124</v>
      </c>
      <c r="J29" s="226" t="s">
        <v>124</v>
      </c>
      <c r="K29" s="226" t="s">
        <v>124</v>
      </c>
      <c r="L29" s="227" t="s">
        <v>124</v>
      </c>
    </row>
    <row r="32" spans="1:12" x14ac:dyDescent="0.45">
      <c r="C32" s="205" t="s">
        <v>116</v>
      </c>
    </row>
    <row r="33" spans="3:3" x14ac:dyDescent="0.45">
      <c r="C33" s="205" t="s">
        <v>80</v>
      </c>
    </row>
    <row r="34" spans="3:3" x14ac:dyDescent="0.45">
      <c r="C34" s="205" t="s">
        <v>150</v>
      </c>
    </row>
    <row r="35" spans="3:3" x14ac:dyDescent="0.45">
      <c r="C35" s="205" t="s">
        <v>151</v>
      </c>
    </row>
    <row r="36" spans="3:3" x14ac:dyDescent="0.45">
      <c r="C36" s="205" t="s">
        <v>152</v>
      </c>
    </row>
    <row r="37" spans="3:3" x14ac:dyDescent="0.45">
      <c r="C37" s="205" t="s">
        <v>153</v>
      </c>
    </row>
    <row r="38" spans="3:3" x14ac:dyDescent="0.45">
      <c r="C38" s="205" t="s">
        <v>154</v>
      </c>
    </row>
    <row r="39" spans="3:3" x14ac:dyDescent="0.45">
      <c r="C39" s="205" t="s">
        <v>155</v>
      </c>
    </row>
    <row r="40" spans="3:3" x14ac:dyDescent="0.45">
      <c r="C40" s="205" t="s">
        <v>156</v>
      </c>
    </row>
    <row r="41" spans="3:3" x14ac:dyDescent="0.45">
      <c r="C41" s="205" t="s">
        <v>157</v>
      </c>
    </row>
    <row r="42" spans="3:3" x14ac:dyDescent="0.45">
      <c r="C42" s="205" t="s">
        <v>158</v>
      </c>
    </row>
    <row r="43" spans="3:3" x14ac:dyDescent="0.45">
      <c r="C43" s="205" t="s">
        <v>81</v>
      </c>
    </row>
    <row r="44" spans="3:3" x14ac:dyDescent="0.45">
      <c r="C44" s="205" t="s">
        <v>82</v>
      </c>
    </row>
    <row r="46" spans="3:3" x14ac:dyDescent="0.45">
      <c r="C46" s="205" t="s">
        <v>159</v>
      </c>
    </row>
    <row r="47" spans="3:3" x14ac:dyDescent="0.45">
      <c r="C47" s="205" t="s">
        <v>83</v>
      </c>
    </row>
    <row r="48" spans="3:3" x14ac:dyDescent="0.45">
      <c r="C48" s="205" t="s">
        <v>84</v>
      </c>
    </row>
    <row r="49" spans="3:3" x14ac:dyDescent="0.45">
      <c r="C49" s="205" t="s">
        <v>85</v>
      </c>
    </row>
    <row r="50" spans="3:3" x14ac:dyDescent="0.45">
      <c r="C50" s="205" t="s">
        <v>86</v>
      </c>
    </row>
    <row r="51" spans="3:3" x14ac:dyDescent="0.45">
      <c r="C51" s="205" t="s">
        <v>87</v>
      </c>
    </row>
  </sheetData>
  <mergeCells count="1">
    <mergeCell ref="B17:B29"/>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2021-03-24T08:41:46Z</cp:lastPrinted>
  <dcterms:created xsi:type="dcterms:W3CDTF">2020-01-14T23:47:53Z</dcterms:created>
  <dcterms:modified xsi:type="dcterms:W3CDTF">2023-12-22T02:59:44Z</dcterms:modified>
</cp:coreProperties>
</file>