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-15" windowWidth="9630" windowHeight="6060" activeTab="2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Print_Area" localSheetId="2">Sheet2!$A$1:$R$28</definedName>
  </definedNames>
  <calcPr calcId="145621"/>
</workbook>
</file>

<file path=xl/calcChain.xml><?xml version="1.0" encoding="utf-8"?>
<calcChain xmlns="http://schemas.openxmlformats.org/spreadsheetml/2006/main">
  <c r="L25" i="2" l="1"/>
  <c r="L24" i="2"/>
  <c r="L23" i="2"/>
  <c r="L22" i="2"/>
  <c r="L21" i="2"/>
  <c r="L20" i="2"/>
  <c r="J26" i="2"/>
  <c r="J25" i="2"/>
  <c r="J24" i="2"/>
  <c r="J23" i="2"/>
  <c r="J22" i="2"/>
  <c r="J21" i="2"/>
  <c r="J20" i="2"/>
  <c r="J27" i="2" s="1"/>
  <c r="H25" i="2"/>
  <c r="H24" i="2"/>
  <c r="H23" i="2"/>
  <c r="H22" i="2"/>
  <c r="H27" i="2" s="1"/>
  <c r="H21" i="2"/>
  <c r="H20" i="2"/>
  <c r="F27" i="2"/>
  <c r="Q10" i="2"/>
  <c r="Q14" i="2" s="1"/>
  <c r="O10" i="2"/>
  <c r="O14" i="2" s="1"/>
  <c r="M10" i="2"/>
  <c r="M14" i="2" s="1"/>
  <c r="K10" i="2"/>
  <c r="K14" i="2" s="1"/>
  <c r="I10" i="2"/>
  <c r="G10" i="2"/>
  <c r="G14" i="2" s="1"/>
  <c r="E10" i="2"/>
  <c r="P27" i="2"/>
  <c r="D27" i="2"/>
  <c r="B27" i="2"/>
  <c r="I14" i="2"/>
  <c r="E14" i="2"/>
  <c r="C14" i="2"/>
  <c r="R13" i="2"/>
  <c r="P13" i="2"/>
  <c r="R12" i="2"/>
  <c r="P12" i="2"/>
  <c r="N12" i="2"/>
  <c r="L12" i="2"/>
  <c r="J12" i="2"/>
  <c r="H12" i="2"/>
  <c r="F12" i="2"/>
  <c r="D12" i="2"/>
  <c r="R11" i="2"/>
  <c r="P11" i="2"/>
  <c r="N11" i="2"/>
  <c r="L11" i="2"/>
  <c r="J11" i="2"/>
  <c r="H11" i="2"/>
  <c r="F11" i="2"/>
  <c r="D11" i="2"/>
  <c r="R9" i="2"/>
  <c r="P9" i="2"/>
  <c r="N9" i="2"/>
  <c r="L9" i="2"/>
  <c r="J9" i="2"/>
  <c r="H9" i="2"/>
  <c r="F9" i="2"/>
  <c r="R8" i="2"/>
  <c r="P8" i="2"/>
  <c r="N8" i="2"/>
  <c r="L8" i="2"/>
  <c r="J8" i="2"/>
  <c r="H8" i="2"/>
  <c r="F8" i="2"/>
  <c r="D8" i="2"/>
  <c r="R7" i="2"/>
  <c r="P7" i="2"/>
  <c r="P14" i="2" s="1"/>
  <c r="N7" i="2"/>
  <c r="L7" i="2"/>
  <c r="L14" i="2" s="1"/>
  <c r="J7" i="2"/>
  <c r="H7" i="2"/>
  <c r="H14" i="2" s="1"/>
  <c r="F7" i="2"/>
  <c r="D7" i="2"/>
  <c r="D14" i="2" s="1"/>
  <c r="L27" i="2" l="1"/>
  <c r="F14" i="2"/>
  <c r="J14" i="2"/>
  <c r="N14" i="2"/>
  <c r="R14" i="2"/>
  <c r="P10" i="1"/>
  <c r="T6" i="1" l="1"/>
  <c r="T7" i="1"/>
  <c r="T8" i="1"/>
  <c r="T9" i="1"/>
  <c r="T10" i="1"/>
  <c r="T11" i="1"/>
  <c r="T12" i="1"/>
  <c r="R11" i="1" l="1"/>
  <c r="R10" i="1"/>
  <c r="R9" i="1"/>
  <c r="R8" i="1"/>
  <c r="R7" i="1"/>
  <c r="R6" i="1"/>
  <c r="R12" i="1" s="1"/>
  <c r="P11" i="1" l="1"/>
  <c r="H5" i="4" l="1"/>
  <c r="G5" i="4"/>
  <c r="F5" i="4"/>
  <c r="E5" i="4"/>
  <c r="D5" i="4"/>
  <c r="C5" i="4"/>
  <c r="N10" i="1" l="1"/>
  <c r="P9" i="1"/>
  <c r="N9" i="1"/>
  <c r="P8" i="1"/>
  <c r="N8" i="1"/>
  <c r="P7" i="1"/>
  <c r="P12" i="1" s="1"/>
  <c r="N7" i="1"/>
  <c r="P6" i="1"/>
  <c r="N6" i="1"/>
  <c r="N12" i="1" s="1"/>
  <c r="L10" i="1"/>
  <c r="L9" i="1"/>
  <c r="L8" i="1"/>
  <c r="L7" i="1"/>
  <c r="L6" i="1"/>
  <c r="L12" i="1" s="1"/>
  <c r="J10" i="1"/>
  <c r="J9" i="1"/>
  <c r="J8" i="1"/>
  <c r="J7" i="1"/>
  <c r="J6" i="1"/>
  <c r="J12" i="1" s="1"/>
  <c r="H10" i="1" l="1"/>
  <c r="H9" i="1"/>
  <c r="H8" i="1"/>
  <c r="H7" i="1"/>
  <c r="H6" i="1"/>
  <c r="H12" i="1" s="1"/>
  <c r="F10" i="1"/>
  <c r="F9" i="1"/>
  <c r="F8" i="1"/>
  <c r="F7" i="1"/>
  <c r="F6" i="1"/>
  <c r="F12" i="1" s="1"/>
  <c r="D10" i="1"/>
  <c r="D9" i="1"/>
  <c r="D7" i="1"/>
  <c r="D6" i="1"/>
  <c r="D12" i="1" l="1"/>
</calcChain>
</file>

<file path=xl/sharedStrings.xml><?xml version="1.0" encoding="utf-8"?>
<sst xmlns="http://schemas.openxmlformats.org/spreadsheetml/2006/main" count="154" uniqueCount="48">
  <si>
    <t>シカ（猟期外）</t>
    <rPh sb="3" eb="5">
      <t>リョウキ</t>
    </rPh>
    <rPh sb="5" eb="6">
      <t>ガイ</t>
    </rPh>
    <phoneticPr fontId="2"/>
  </si>
  <si>
    <t>シカ（猟期）</t>
    <rPh sb="3" eb="5">
      <t>リョウキ</t>
    </rPh>
    <phoneticPr fontId="2"/>
  </si>
  <si>
    <t>イノシシ</t>
    <phoneticPr fontId="2"/>
  </si>
  <si>
    <t>アライグマ</t>
    <phoneticPr fontId="2"/>
  </si>
  <si>
    <t>ヌートリア</t>
    <phoneticPr fontId="2"/>
  </si>
  <si>
    <t>平成２０年度</t>
    <rPh sb="0" eb="2">
      <t>ヘイセイ</t>
    </rPh>
    <rPh sb="4" eb="6">
      <t>ネンド</t>
    </rPh>
    <phoneticPr fontId="2"/>
  </si>
  <si>
    <t>平成２１年度</t>
    <rPh sb="0" eb="2">
      <t>ヘイセイ</t>
    </rPh>
    <rPh sb="4" eb="6">
      <t>ネンド</t>
    </rPh>
    <phoneticPr fontId="2"/>
  </si>
  <si>
    <t>平成２２年度</t>
    <rPh sb="0" eb="2">
      <t>ヘイセイ</t>
    </rPh>
    <rPh sb="4" eb="6">
      <t>ネンド</t>
    </rPh>
    <phoneticPr fontId="2"/>
  </si>
  <si>
    <t>（円／頭）</t>
    <rPh sb="1" eb="2">
      <t>エン</t>
    </rPh>
    <rPh sb="3" eb="4">
      <t>トウ</t>
    </rPh>
    <phoneticPr fontId="2"/>
  </si>
  <si>
    <t>（頭）</t>
    <rPh sb="1" eb="2">
      <t>トウ</t>
    </rPh>
    <phoneticPr fontId="2"/>
  </si>
  <si>
    <t>（千円）</t>
    <rPh sb="1" eb="3">
      <t>センエン</t>
    </rPh>
    <phoneticPr fontId="2"/>
  </si>
  <si>
    <t>計</t>
    <rPh sb="0" eb="1">
      <t>ケイ</t>
    </rPh>
    <phoneticPr fontId="2"/>
  </si>
  <si>
    <t>－</t>
    <phoneticPr fontId="2"/>
  </si>
  <si>
    <t>平成１６年度からヌートリア、平成１８年度からアライグマを対象</t>
    <rPh sb="0" eb="2">
      <t>ヘイセイ</t>
    </rPh>
    <rPh sb="4" eb="6">
      <t>ネンド</t>
    </rPh>
    <rPh sb="14" eb="16">
      <t>ヘイセイ</t>
    </rPh>
    <rPh sb="18" eb="20">
      <t>ネンド</t>
    </rPh>
    <rPh sb="28" eb="30">
      <t>タイショウ</t>
    </rPh>
    <phoneticPr fontId="2"/>
  </si>
  <si>
    <t>平成２５年７月から鹿の奨励金は国交付金による上乗せ</t>
    <rPh sb="0" eb="2">
      <t>ヘイセイ</t>
    </rPh>
    <rPh sb="4" eb="5">
      <t>ネン</t>
    </rPh>
    <rPh sb="6" eb="7">
      <t>ガツ</t>
    </rPh>
    <rPh sb="9" eb="10">
      <t>シカ</t>
    </rPh>
    <rPh sb="11" eb="14">
      <t>ショウレイキン</t>
    </rPh>
    <rPh sb="15" eb="16">
      <t>コク</t>
    </rPh>
    <rPh sb="16" eb="19">
      <t>コウフキン</t>
    </rPh>
    <rPh sb="22" eb="24">
      <t>ウワノ</t>
    </rPh>
    <phoneticPr fontId="2"/>
  </si>
  <si>
    <t>成獣8,000円、幼獣1,000円</t>
    <rPh sb="0" eb="2">
      <t>セイジュウ</t>
    </rPh>
    <rPh sb="3" eb="8">
      <t>０００エン</t>
    </rPh>
    <rPh sb="9" eb="11">
      <t>ヨウジュウ</t>
    </rPh>
    <rPh sb="12" eb="17">
      <t>０００エン</t>
    </rPh>
    <phoneticPr fontId="2"/>
  </si>
  <si>
    <t>カラス</t>
    <phoneticPr fontId="2"/>
  </si>
  <si>
    <t>平成２６年度からカラスを対象</t>
    <rPh sb="0" eb="2">
      <t>ヘイセイ</t>
    </rPh>
    <rPh sb="4" eb="6">
      <t>ネンド</t>
    </rPh>
    <rPh sb="12" eb="14">
      <t>タイショウ</t>
    </rPh>
    <phoneticPr fontId="2"/>
  </si>
  <si>
    <t>平成２３年度</t>
    <rPh sb="0" eb="2">
      <t>ヘイセイ</t>
    </rPh>
    <rPh sb="4" eb="6">
      <t>ネンド</t>
    </rPh>
    <phoneticPr fontId="2"/>
  </si>
  <si>
    <t>平成２４年度</t>
    <rPh sb="0" eb="2">
      <t>ヘイセイ</t>
    </rPh>
    <rPh sb="4" eb="6">
      <t>ネンド</t>
    </rPh>
    <phoneticPr fontId="2"/>
  </si>
  <si>
    <t>奨励金
単価</t>
    <rPh sb="0" eb="3">
      <t>ショウレイキン</t>
    </rPh>
    <rPh sb="4" eb="6">
      <t>タンカ</t>
    </rPh>
    <phoneticPr fontId="2"/>
  </si>
  <si>
    <t>頭数</t>
    <rPh sb="0" eb="2">
      <t>トウスウ</t>
    </rPh>
    <phoneticPr fontId="2"/>
  </si>
  <si>
    <t>奨励金</t>
    <rPh sb="0" eb="3">
      <t>ショウレイキン</t>
    </rPh>
    <phoneticPr fontId="2"/>
  </si>
  <si>
    <t>平成２５年度</t>
    <rPh sb="0" eb="2">
      <t>ヘイセイ</t>
    </rPh>
    <rPh sb="4" eb="6">
      <t>ネンド</t>
    </rPh>
    <phoneticPr fontId="2"/>
  </si>
  <si>
    <t>平成２６年度</t>
    <rPh sb="0" eb="2">
      <t>ヘイセイ</t>
    </rPh>
    <rPh sb="4" eb="6">
      <t>ネンド</t>
    </rPh>
    <phoneticPr fontId="2"/>
  </si>
  <si>
    <t>奨励金制度は平成１０年度開始　　当時鳥取市はイノシシ、サルのみ</t>
    <rPh sb="0" eb="3">
      <t>ショウレイキン</t>
    </rPh>
    <rPh sb="3" eb="5">
      <t>セイド</t>
    </rPh>
    <rPh sb="6" eb="8">
      <t>ヘイセイ</t>
    </rPh>
    <rPh sb="10" eb="12">
      <t>ネンド</t>
    </rPh>
    <rPh sb="12" eb="14">
      <t>カイシ</t>
    </rPh>
    <rPh sb="16" eb="18">
      <t>トウジ</t>
    </rPh>
    <rPh sb="18" eb="21">
      <t>トットリシ</t>
    </rPh>
    <phoneticPr fontId="2"/>
  </si>
  <si>
    <t>単価の変遷は無し</t>
    <rPh sb="0" eb="2">
      <t>タンカ</t>
    </rPh>
    <rPh sb="3" eb="5">
      <t>ヘンセン</t>
    </rPh>
    <rPh sb="6" eb="7">
      <t>ナ</t>
    </rPh>
    <phoneticPr fontId="2"/>
  </si>
  <si>
    <t>シカ</t>
    <phoneticPr fontId="2"/>
  </si>
  <si>
    <t>うち　狩猟期</t>
    <rPh sb="3" eb="5">
      <t>シュリョウ</t>
    </rPh>
    <rPh sb="5" eb="6">
      <t>キ</t>
    </rPh>
    <phoneticPr fontId="2"/>
  </si>
  <si>
    <t>平成２８年度
見込み</t>
    <rPh sb="0" eb="2">
      <t>ヘイセイ</t>
    </rPh>
    <rPh sb="4" eb="6">
      <t>ネンド</t>
    </rPh>
    <rPh sb="7" eb="9">
      <t>ミコ</t>
    </rPh>
    <phoneticPr fontId="2"/>
  </si>
  <si>
    <t>平成２７年度</t>
    <rPh sb="0" eb="2">
      <t>ヘイセイ</t>
    </rPh>
    <rPh sb="4" eb="6">
      <t>ネンド</t>
    </rPh>
    <phoneticPr fontId="2"/>
  </si>
  <si>
    <t>捕獲頭数及び捕獲奨励金の推移（鳥取市全域）</t>
    <rPh sb="0" eb="2">
      <t>ホカク</t>
    </rPh>
    <rPh sb="2" eb="4">
      <t>トウスウ</t>
    </rPh>
    <rPh sb="4" eb="5">
      <t>オヨ</t>
    </rPh>
    <rPh sb="6" eb="8">
      <t>ホカク</t>
    </rPh>
    <rPh sb="8" eb="11">
      <t>ショウレイキン</t>
    </rPh>
    <rPh sb="12" eb="14">
      <t>スイイ</t>
    </rPh>
    <rPh sb="15" eb="18">
      <t>トットリシ</t>
    </rPh>
    <rPh sb="18" eb="20">
      <t>ゼンイキ</t>
    </rPh>
    <phoneticPr fontId="2"/>
  </si>
  <si>
    <t>捕獲頭数の推移（福部地域）</t>
    <rPh sb="0" eb="2">
      <t>ホカク</t>
    </rPh>
    <rPh sb="2" eb="4">
      <t>トウスウ</t>
    </rPh>
    <rPh sb="5" eb="7">
      <t>スイイ</t>
    </rPh>
    <rPh sb="8" eb="10">
      <t>フクベ</t>
    </rPh>
    <rPh sb="10" eb="12">
      <t>チイキ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</si>
  <si>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</si>
  <si>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</si>
  <si>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</si>
  <si>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H27.4・5月</t>
    <rPh sb="7" eb="8">
      <t>ツキ</t>
    </rPh>
    <phoneticPr fontId="2"/>
  </si>
  <si>
    <t>H28,4・5月</t>
    <rPh sb="7" eb="8">
      <t>ツキ</t>
    </rPh>
    <phoneticPr fontId="2"/>
  </si>
  <si>
    <t>＊H26年度からカラスを対象</t>
    <rPh sb="4" eb="6">
      <t>ネンド</t>
    </rPh>
    <rPh sb="12" eb="14">
      <t>タイショウ</t>
    </rPh>
    <phoneticPr fontId="2"/>
  </si>
  <si>
    <t>-</t>
    <phoneticPr fontId="2"/>
  </si>
  <si>
    <t>H26-H25</t>
    <phoneticPr fontId="2"/>
  </si>
  <si>
    <t>シカ計</t>
    <rPh sb="2" eb="3">
      <t>ケイ</t>
    </rPh>
    <phoneticPr fontId="2"/>
  </si>
  <si>
    <t>H25-H27</t>
    <phoneticPr fontId="2"/>
  </si>
  <si>
    <t>H27-H26</t>
    <phoneticPr fontId="2"/>
  </si>
  <si>
    <t>前年度比較</t>
    <rPh sb="0" eb="3">
      <t>ゼンネンド</t>
    </rPh>
    <rPh sb="3" eb="5">
      <t>ヒカク</t>
    </rPh>
    <phoneticPr fontId="2"/>
  </si>
  <si>
    <t>前々年度比較</t>
    <rPh sb="0" eb="2">
      <t>ゼンゼン</t>
    </rPh>
    <rPh sb="2" eb="4">
      <t>ネンド</t>
    </rPh>
    <rPh sb="4" eb="6">
      <t>ヒカク</t>
    </rPh>
    <phoneticPr fontId="2"/>
  </si>
  <si>
    <t>有害鳥獣捕獲状況表</t>
    <rPh sb="0" eb="2">
      <t>ユウガイ</t>
    </rPh>
    <rPh sb="2" eb="4">
      <t>チョウジュウ</t>
    </rPh>
    <rPh sb="4" eb="6">
      <t>ホカク</t>
    </rPh>
    <rPh sb="6" eb="8">
      <t>ジョウキョウ</t>
    </rPh>
    <rPh sb="8" eb="9">
      <t>ヒョウ</t>
    </rPh>
    <phoneticPr fontId="2"/>
  </si>
  <si>
    <t>捕獲頭数の推移グラフ（鳥取市全域）</t>
    <rPh sb="0" eb="2">
      <t>ホカク</t>
    </rPh>
    <rPh sb="2" eb="4">
      <t>トウスウ</t>
    </rPh>
    <rPh sb="5" eb="7">
      <t>スイイ</t>
    </rPh>
    <rPh sb="11" eb="14">
      <t>トットリシ</t>
    </rPh>
    <rPh sb="14" eb="16">
      <t>ゼンイキ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</si>
</sst>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22"/>
      <color theme="1"/>
      <name val="HGP創英角ﾎﾟｯﾌﾟ体"/>
      <family val="3"/>
      <charset val="128"/>
    </font>
    <font>
      <b/>
      <sz val="14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85E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9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>
      <alignment vertical="center"/>
    </xf>
    <xf numFmtId="38" fontId="5" fillId="0" borderId="11" xfId="1" applyFont="1" applyBorder="1">
      <alignment vertical="center"/>
    </xf>
    <xf numFmtId="38" fontId="5" fillId="6" borderId="11" xfId="1" applyFont="1" applyFill="1" applyBorder="1">
      <alignment vertical="center"/>
    </xf>
    <xf numFmtId="38" fontId="5" fillId="11" borderId="11" xfId="1" applyFont="1" applyFill="1" applyBorder="1">
      <alignment vertical="center"/>
    </xf>
    <xf numFmtId="38" fontId="5" fillId="10" borderId="11" xfId="1" applyFont="1" applyFill="1" applyBorder="1">
      <alignment vertical="center"/>
    </xf>
    <xf numFmtId="38" fontId="5" fillId="9" borderId="11" xfId="1" applyFont="1" applyFill="1" applyBorder="1">
      <alignment vertical="center"/>
    </xf>
    <xf numFmtId="38" fontId="5" fillId="7" borderId="11" xfId="1" applyFont="1" applyFill="1" applyBorder="1">
      <alignment vertical="center"/>
    </xf>
    <xf numFmtId="38" fontId="5" fillId="8" borderId="11" xfId="1" applyFont="1" applyFill="1" applyBorder="1">
      <alignment vertical="center"/>
    </xf>
    <xf numFmtId="38" fontId="5" fillId="3" borderId="11" xfId="1" applyFont="1" applyFill="1" applyBorder="1">
      <alignment vertical="center"/>
    </xf>
    <xf numFmtId="38" fontId="5" fillId="5" borderId="11" xfId="1" applyFont="1" applyFill="1" applyBorder="1">
      <alignment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6" fillId="0" borderId="21" xfId="0" applyFont="1" applyBorder="1" applyAlignment="1">
      <alignment vertical="center" shrinkToFit="1"/>
    </xf>
    <xf numFmtId="38" fontId="5" fillId="5" borderId="22" xfId="1" applyFont="1" applyFill="1" applyBorder="1">
      <alignment vertical="center"/>
    </xf>
    <xf numFmtId="0" fontId="6" fillId="0" borderId="24" xfId="0" applyFont="1" applyBorder="1" applyAlignment="1">
      <alignment horizontal="center" vertical="center"/>
    </xf>
    <xf numFmtId="38" fontId="5" fillId="0" borderId="25" xfId="1" applyFont="1" applyBorder="1">
      <alignment vertical="center"/>
    </xf>
    <xf numFmtId="38" fontId="5" fillId="6" borderId="25" xfId="1" applyFont="1" applyFill="1" applyBorder="1">
      <alignment vertical="center"/>
    </xf>
    <xf numFmtId="38" fontId="5" fillId="11" borderId="25" xfId="1" applyFont="1" applyFill="1" applyBorder="1">
      <alignment vertical="center"/>
    </xf>
    <xf numFmtId="38" fontId="5" fillId="10" borderId="25" xfId="1" applyFont="1" applyFill="1" applyBorder="1">
      <alignment vertical="center"/>
    </xf>
    <xf numFmtId="38" fontId="5" fillId="9" borderId="25" xfId="1" applyFont="1" applyFill="1" applyBorder="1">
      <alignment vertical="center"/>
    </xf>
    <xf numFmtId="38" fontId="5" fillId="7" borderId="25" xfId="1" applyFont="1" applyFill="1" applyBorder="1">
      <alignment vertical="center"/>
    </xf>
    <xf numFmtId="38" fontId="5" fillId="8" borderId="25" xfId="1" applyFont="1" applyFill="1" applyBorder="1">
      <alignment vertical="center"/>
    </xf>
    <xf numFmtId="38" fontId="5" fillId="3" borderId="25" xfId="1" applyFont="1" applyFill="1" applyBorder="1">
      <alignment vertical="center"/>
    </xf>
    <xf numFmtId="38" fontId="5" fillId="5" borderId="25" xfId="1" applyFont="1" applyFill="1" applyBorder="1">
      <alignment vertical="center"/>
    </xf>
    <xf numFmtId="38" fontId="5" fillId="5" borderId="26" xfId="1" applyFont="1" applyFill="1" applyBorder="1">
      <alignment vertical="center"/>
    </xf>
    <xf numFmtId="0" fontId="6" fillId="0" borderId="27" xfId="0" applyFont="1" applyBorder="1" applyAlignment="1">
      <alignment vertical="center" shrinkToFit="1"/>
    </xf>
    <xf numFmtId="38" fontId="5" fillId="0" borderId="28" xfId="1" applyFont="1" applyBorder="1">
      <alignment vertical="center"/>
    </xf>
    <xf numFmtId="38" fontId="5" fillId="6" borderId="28" xfId="1" applyFont="1" applyFill="1" applyBorder="1">
      <alignment vertical="center"/>
    </xf>
    <xf numFmtId="38" fontId="5" fillId="11" borderId="28" xfId="1" applyFont="1" applyFill="1" applyBorder="1">
      <alignment vertical="center"/>
    </xf>
    <xf numFmtId="38" fontId="5" fillId="10" borderId="28" xfId="1" applyFont="1" applyFill="1" applyBorder="1">
      <alignment vertical="center"/>
    </xf>
    <xf numFmtId="38" fontId="5" fillId="9" borderId="28" xfId="1" applyFont="1" applyFill="1" applyBorder="1">
      <alignment vertical="center"/>
    </xf>
    <xf numFmtId="38" fontId="5" fillId="7" borderId="28" xfId="1" applyFont="1" applyFill="1" applyBorder="1">
      <alignment vertical="center"/>
    </xf>
    <xf numFmtId="38" fontId="5" fillId="8" borderId="28" xfId="1" applyFont="1" applyFill="1" applyBorder="1">
      <alignment vertical="center"/>
    </xf>
    <xf numFmtId="38" fontId="5" fillId="3" borderId="28" xfId="1" applyFont="1" applyFill="1" applyBorder="1">
      <alignment vertical="center"/>
    </xf>
    <xf numFmtId="38" fontId="5" fillId="5" borderId="28" xfId="1" applyFont="1" applyFill="1" applyBorder="1">
      <alignment vertical="center"/>
    </xf>
    <xf numFmtId="38" fontId="5" fillId="5" borderId="29" xfId="1" applyFont="1" applyFill="1" applyBorder="1">
      <alignment vertical="center"/>
    </xf>
    <xf numFmtId="0" fontId="6" fillId="0" borderId="30" xfId="0" applyFont="1" applyBorder="1" applyAlignment="1">
      <alignment vertical="center" shrinkToFit="1"/>
    </xf>
    <xf numFmtId="38" fontId="5" fillId="0" borderId="31" xfId="1" applyFont="1" applyBorder="1">
      <alignment vertical="center"/>
    </xf>
    <xf numFmtId="38" fontId="5" fillId="6" borderId="31" xfId="1" applyFont="1" applyFill="1" applyBorder="1" applyAlignment="1">
      <alignment horizontal="center" vertical="center"/>
    </xf>
    <xf numFmtId="38" fontId="5" fillId="11" borderId="31" xfId="1" applyFont="1" applyFill="1" applyBorder="1">
      <alignment vertical="center"/>
    </xf>
    <xf numFmtId="38" fontId="5" fillId="10" borderId="31" xfId="1" applyFont="1" applyFill="1" applyBorder="1">
      <alignment vertical="center"/>
    </xf>
    <xf numFmtId="38" fontId="5" fillId="9" borderId="31" xfId="1" applyFont="1" applyFill="1" applyBorder="1">
      <alignment vertical="center"/>
    </xf>
    <xf numFmtId="38" fontId="5" fillId="7" borderId="31" xfId="1" applyFont="1" applyFill="1" applyBorder="1">
      <alignment vertical="center"/>
    </xf>
    <xf numFmtId="38" fontId="5" fillId="8" borderId="31" xfId="1" applyFont="1" applyFill="1" applyBorder="1">
      <alignment vertical="center"/>
    </xf>
    <xf numFmtId="38" fontId="5" fillId="3" borderId="31" xfId="1" applyFont="1" applyFill="1" applyBorder="1">
      <alignment vertical="center"/>
    </xf>
    <xf numFmtId="38" fontId="5" fillId="5" borderId="31" xfId="1" applyFont="1" applyFill="1" applyBorder="1">
      <alignment vertical="center"/>
    </xf>
    <xf numFmtId="38" fontId="5" fillId="5" borderId="32" xfId="1" applyFont="1" applyFill="1" applyBorder="1">
      <alignment vertical="center"/>
    </xf>
    <xf numFmtId="0" fontId="6" fillId="0" borderId="33" xfId="0" applyFont="1" applyBorder="1" applyAlignment="1">
      <alignment vertical="center" shrinkToFit="1"/>
    </xf>
    <xf numFmtId="38" fontId="5" fillId="0" borderId="34" xfId="1" applyFont="1" applyBorder="1">
      <alignment vertical="center"/>
    </xf>
    <xf numFmtId="38" fontId="5" fillId="6" borderId="34" xfId="1" applyFont="1" applyFill="1" applyBorder="1" applyAlignment="1">
      <alignment horizontal="center" vertical="center"/>
    </xf>
    <xf numFmtId="38" fontId="5" fillId="11" borderId="34" xfId="1" applyFont="1" applyFill="1" applyBorder="1">
      <alignment vertical="center"/>
    </xf>
    <xf numFmtId="38" fontId="5" fillId="10" borderId="34" xfId="1" applyFont="1" applyFill="1" applyBorder="1">
      <alignment vertical="center"/>
    </xf>
    <xf numFmtId="38" fontId="5" fillId="9" borderId="34" xfId="1" applyFont="1" applyFill="1" applyBorder="1">
      <alignment vertical="center"/>
    </xf>
    <xf numFmtId="38" fontId="5" fillId="7" borderId="34" xfId="1" applyFont="1" applyFill="1" applyBorder="1">
      <alignment vertical="center"/>
    </xf>
    <xf numFmtId="38" fontId="5" fillId="8" borderId="34" xfId="1" applyFont="1" applyFill="1" applyBorder="1">
      <alignment vertical="center"/>
    </xf>
    <xf numFmtId="38" fontId="5" fillId="3" borderId="34" xfId="1" applyFont="1" applyFill="1" applyBorder="1">
      <alignment vertical="center"/>
    </xf>
    <xf numFmtId="38" fontId="5" fillId="5" borderId="34" xfId="1" applyFont="1" applyFill="1" applyBorder="1">
      <alignment vertical="center"/>
    </xf>
    <xf numFmtId="38" fontId="5" fillId="5" borderId="35" xfId="1" applyFont="1" applyFill="1" applyBorder="1">
      <alignment vertical="center"/>
    </xf>
    <xf numFmtId="0" fontId="6" fillId="0" borderId="21" xfId="0" applyFont="1" applyBorder="1" applyAlignment="1">
      <alignment horizontal="center" vertical="center"/>
    </xf>
    <xf numFmtId="0" fontId="0" fillId="5" borderId="38" xfId="0" applyFill="1" applyBorder="1" applyAlignment="1">
      <alignment vertical="center"/>
    </xf>
    <xf numFmtId="0" fontId="0" fillId="5" borderId="39" xfId="0" applyFill="1" applyBorder="1" applyAlignme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5" borderId="19" xfId="0" applyFont="1" applyFill="1" applyBorder="1" applyAlignment="1">
      <alignment horizontal="center" vertical="center" shrinkToFit="1"/>
    </xf>
    <xf numFmtId="0" fontId="5" fillId="5" borderId="20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5" fillId="6" borderId="0" xfId="0" applyFont="1" applyFill="1" applyBorder="1" applyAlignment="1">
      <alignment horizontal="center" vertical="center" shrinkToFit="1"/>
    </xf>
    <xf numFmtId="0" fontId="4" fillId="11" borderId="6" xfId="0" applyFont="1" applyFill="1" applyBorder="1" applyAlignment="1">
      <alignment horizontal="center" vertical="center" shrinkToFit="1"/>
    </xf>
    <xf numFmtId="0" fontId="5" fillId="11" borderId="0" xfId="0" applyFont="1" applyFill="1" applyBorder="1" applyAlignment="1">
      <alignment horizontal="center" vertical="center" shrinkToFit="1"/>
    </xf>
    <xf numFmtId="0" fontId="4" fillId="10" borderId="6" xfId="0" applyFont="1" applyFill="1" applyBorder="1" applyAlignment="1">
      <alignment horizontal="center" vertical="center" shrinkToFit="1"/>
    </xf>
    <xf numFmtId="0" fontId="5" fillId="10" borderId="0" xfId="0" applyFont="1" applyFill="1" applyBorder="1" applyAlignment="1">
      <alignment horizontal="center" vertical="center" shrinkToFit="1"/>
    </xf>
    <xf numFmtId="0" fontId="4" fillId="9" borderId="6" xfId="0" applyFont="1" applyFill="1" applyBorder="1" applyAlignment="1">
      <alignment horizontal="center" vertical="center" shrinkToFit="1"/>
    </xf>
    <xf numFmtId="0" fontId="5" fillId="9" borderId="0" xfId="0" applyFont="1" applyFill="1" applyBorder="1" applyAlignment="1">
      <alignment horizontal="center" vertical="center" shrinkToFit="1"/>
    </xf>
    <xf numFmtId="0" fontId="4" fillId="7" borderId="6" xfId="0" applyFont="1" applyFill="1" applyBorder="1" applyAlignment="1">
      <alignment horizontal="center" vertical="center" shrinkToFit="1"/>
    </xf>
    <xf numFmtId="0" fontId="5" fillId="7" borderId="0" xfId="0" applyFont="1" applyFill="1" applyBorder="1" applyAlignment="1">
      <alignment horizontal="center" vertical="center" shrinkToFit="1"/>
    </xf>
    <xf numFmtId="0" fontId="4" fillId="8" borderId="6" xfId="0" applyFont="1" applyFill="1" applyBorder="1" applyAlignment="1">
      <alignment horizontal="center" vertical="center" shrinkToFit="1"/>
    </xf>
    <xf numFmtId="0" fontId="5" fillId="8" borderId="0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4" fillId="5" borderId="6" xfId="0" applyFont="1" applyFill="1" applyBorder="1" applyAlignment="1">
      <alignment horizontal="center" vertical="center" shrinkToFit="1"/>
    </xf>
    <xf numFmtId="0" fontId="5" fillId="6" borderId="7" xfId="0" applyFont="1" applyFill="1" applyBorder="1" applyAlignment="1">
      <alignment horizontal="center" vertical="center" shrinkToFit="1"/>
    </xf>
    <xf numFmtId="0" fontId="5" fillId="11" borderId="7" xfId="0" applyFont="1" applyFill="1" applyBorder="1" applyAlignment="1">
      <alignment horizontal="center" vertical="center" shrinkToFit="1"/>
    </xf>
    <xf numFmtId="0" fontId="5" fillId="10" borderId="7" xfId="0" applyFont="1" applyFill="1" applyBorder="1" applyAlignment="1">
      <alignment horizontal="center" vertical="center" shrinkToFit="1"/>
    </xf>
    <xf numFmtId="0" fontId="5" fillId="9" borderId="7" xfId="0" applyFont="1" applyFill="1" applyBorder="1" applyAlignment="1">
      <alignment horizontal="center" vertical="center" shrinkToFit="1"/>
    </xf>
    <xf numFmtId="0" fontId="5" fillId="7" borderId="7" xfId="0" applyFont="1" applyFill="1" applyBorder="1" applyAlignment="1">
      <alignment horizontal="center" vertical="center" shrinkToFit="1"/>
    </xf>
    <xf numFmtId="0" fontId="5" fillId="8" borderId="7" xfId="0" applyFont="1" applyFill="1" applyBorder="1" applyAlignment="1">
      <alignment horizontal="center" vertical="center" shrinkToFit="1"/>
    </xf>
    <xf numFmtId="0" fontId="5" fillId="3" borderId="7" xfId="0" applyFont="1" applyFill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shrinkToFit="1"/>
    </xf>
    <xf numFmtId="0" fontId="5" fillId="6" borderId="16" xfId="0" applyFont="1" applyFill="1" applyBorder="1" applyAlignment="1">
      <alignment horizontal="center" vertical="center" shrinkToFit="1"/>
    </xf>
    <xf numFmtId="0" fontId="5" fillId="11" borderId="15" xfId="0" applyFont="1" applyFill="1" applyBorder="1" applyAlignment="1">
      <alignment horizontal="center" vertical="center" shrinkToFit="1"/>
    </xf>
    <xf numFmtId="0" fontId="5" fillId="11" borderId="16" xfId="0" applyFont="1" applyFill="1" applyBorder="1" applyAlignment="1">
      <alignment horizontal="center" vertical="center" shrinkToFit="1"/>
    </xf>
    <xf numFmtId="0" fontId="5" fillId="10" borderId="15" xfId="0" applyFont="1" applyFill="1" applyBorder="1" applyAlignment="1">
      <alignment horizontal="center" vertical="center" shrinkToFit="1"/>
    </xf>
    <xf numFmtId="0" fontId="5" fillId="10" borderId="16" xfId="0" applyFont="1" applyFill="1" applyBorder="1" applyAlignment="1">
      <alignment horizontal="center" vertical="center" shrinkToFit="1"/>
    </xf>
    <xf numFmtId="0" fontId="5" fillId="9" borderId="15" xfId="0" applyFont="1" applyFill="1" applyBorder="1" applyAlignment="1">
      <alignment horizontal="center" vertical="center" shrinkToFit="1"/>
    </xf>
    <xf numFmtId="0" fontId="5" fillId="9" borderId="16" xfId="0" applyFont="1" applyFill="1" applyBorder="1" applyAlignment="1">
      <alignment horizontal="center" vertical="center" shrinkToFit="1"/>
    </xf>
    <xf numFmtId="0" fontId="5" fillId="8" borderId="15" xfId="0" applyFont="1" applyFill="1" applyBorder="1" applyAlignment="1">
      <alignment horizontal="center" vertical="center" shrinkToFit="1"/>
    </xf>
    <xf numFmtId="0" fontId="5" fillId="8" borderId="16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5" borderId="15" xfId="0" applyFont="1" applyFill="1" applyBorder="1" applyAlignment="1">
      <alignment horizontal="center" vertical="center" wrapText="1" shrinkToFit="1"/>
    </xf>
    <xf numFmtId="0" fontId="5" fillId="5" borderId="17" xfId="0" applyFont="1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12" borderId="11" xfId="0" applyFill="1" applyBorder="1" applyAlignment="1">
      <alignment horizontal="center" vertical="center"/>
    </xf>
    <xf numFmtId="0" fontId="0" fillId="12" borderId="28" xfId="0" applyFill="1" applyBorder="1" applyAlignment="1">
      <alignment horizontal="center" vertical="center"/>
    </xf>
    <xf numFmtId="0" fontId="0" fillId="12" borderId="31" xfId="0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0" fillId="12" borderId="36" xfId="0" applyFill="1" applyBorder="1" applyAlignment="1">
      <alignment horizontal="center" vertical="center"/>
    </xf>
    <xf numFmtId="0" fontId="0" fillId="12" borderId="37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0" fillId="12" borderId="14" xfId="0" applyFill="1" applyBorder="1" applyAlignment="1">
      <alignment horizontal="center" vertical="center"/>
    </xf>
    <xf numFmtId="0" fontId="0" fillId="12" borderId="25" xfId="0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7" xfId="0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99"/>
      <color rgb="FFFB85EA"/>
      <color rgb="FFF60AD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捕獲数の推移（イノシシ、シカ）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891814096001106E-2"/>
          <c:y val="9.4699354463604529E-2"/>
          <c:w val="0.84699937240818901"/>
          <c:h val="0.8490359378154653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'Sheet1 (2)'!$A$4</c:f>
              <c:strCache>
                <c:ptCount val="1"/>
                <c:pt idx="0">
                  <c:v>イノシシ</c:v>
                </c:pt>
              </c:strCache>
            </c:strRef>
          </c:tx>
          <c:invertIfNegative val="0"/>
          <c:cat>
            <c:strRef>
              <c:f>'Sheet1 (2)'!$B$3:$I$3</c:f>
              <c:strCache>
                <c:ptCount val="8"/>
                <c:pt idx="0">
                  <c:v>平成２０年度</c:v>
                </c:pt>
                <c:pt idx="1">
                  <c:v>平成２１年度</c:v>
                </c:pt>
                <c:pt idx="2">
                  <c:v>平成２２年度</c:v>
                </c:pt>
                <c:pt idx="3">
                  <c:v>平成２３年度</c:v>
                </c:pt>
                <c:pt idx="4">
                  <c:v>平成２４年度</c:v>
                </c:pt>
                <c:pt idx="5">
                  <c:v>平成２５年度</c:v>
                </c:pt>
                <c:pt idx="6">
                  <c:v>平成２６年度</c:v>
                </c:pt>
                <c:pt idx="7">
                  <c:v>平成２７年度</c:v>
                </c:pt>
              </c:strCache>
            </c:strRef>
          </c:cat>
          <c:val>
            <c:numRef>
              <c:f>'Sheet1 (2)'!$B$4:$I$4</c:f>
              <c:numCache>
                <c:formatCode>#,##0_);[Red]\(#,##0\)</c:formatCode>
                <c:ptCount val="8"/>
                <c:pt idx="0">
                  <c:v>1169</c:v>
                </c:pt>
                <c:pt idx="1">
                  <c:v>1095</c:v>
                </c:pt>
                <c:pt idx="2">
                  <c:v>1521</c:v>
                </c:pt>
                <c:pt idx="3">
                  <c:v>1408</c:v>
                </c:pt>
                <c:pt idx="4">
                  <c:v>1588</c:v>
                </c:pt>
                <c:pt idx="5">
                  <c:v>1596</c:v>
                </c:pt>
                <c:pt idx="6">
                  <c:v>2172</c:v>
                </c:pt>
                <c:pt idx="7">
                  <c:v>2507</c:v>
                </c:pt>
              </c:numCache>
            </c:numRef>
          </c:val>
        </c:ser>
        <c:ser>
          <c:idx val="1"/>
          <c:order val="1"/>
          <c:tx>
            <c:strRef>
              <c:f>'Sheet1 (2)'!$A$5</c:f>
              <c:strCache>
                <c:ptCount val="1"/>
                <c:pt idx="0">
                  <c:v>シカ</c:v>
                </c:pt>
              </c:strCache>
            </c:strRef>
          </c:tx>
          <c:invertIfNegative val="0"/>
          <c:cat>
            <c:strRef>
              <c:f>'Sheet1 (2)'!$B$3:$I$3</c:f>
              <c:strCache>
                <c:ptCount val="8"/>
                <c:pt idx="0">
                  <c:v>平成２０年度</c:v>
                </c:pt>
                <c:pt idx="1">
                  <c:v>平成２１年度</c:v>
                </c:pt>
                <c:pt idx="2">
                  <c:v>平成２２年度</c:v>
                </c:pt>
                <c:pt idx="3">
                  <c:v>平成２３年度</c:v>
                </c:pt>
                <c:pt idx="4">
                  <c:v>平成２４年度</c:v>
                </c:pt>
                <c:pt idx="5">
                  <c:v>平成２５年度</c:v>
                </c:pt>
                <c:pt idx="6">
                  <c:v>平成２６年度</c:v>
                </c:pt>
                <c:pt idx="7">
                  <c:v>平成２７年度</c:v>
                </c:pt>
              </c:strCache>
            </c:strRef>
          </c:cat>
          <c:val>
            <c:numRef>
              <c:f>'Sheet1 (2)'!$B$5:$I$5</c:f>
              <c:numCache>
                <c:formatCode>#,##0_);[Red]\(#,##0\)</c:formatCode>
                <c:ptCount val="8"/>
                <c:pt idx="0">
                  <c:v>60</c:v>
                </c:pt>
                <c:pt idx="1">
                  <c:v>236</c:v>
                </c:pt>
                <c:pt idx="2">
                  <c:v>358</c:v>
                </c:pt>
                <c:pt idx="3">
                  <c:v>611</c:v>
                </c:pt>
                <c:pt idx="4">
                  <c:v>404</c:v>
                </c:pt>
                <c:pt idx="5">
                  <c:v>680</c:v>
                </c:pt>
                <c:pt idx="6">
                  <c:v>712</c:v>
                </c:pt>
                <c:pt idx="7">
                  <c:v>765</c:v>
                </c:pt>
              </c:numCache>
            </c:numRef>
          </c:val>
        </c:ser>
        <c:ser>
          <c:idx val="2"/>
          <c:order val="2"/>
          <c:tx>
            <c:strRef>
              <c:f>'Sheet1 (2)'!$A$6</c:f>
              <c:strCache>
                <c:ptCount val="1"/>
                <c:pt idx="0">
                  <c:v>うち　狩猟期</c:v>
                </c:pt>
              </c:strCache>
            </c:strRef>
          </c:tx>
          <c:invertIfNegative val="0"/>
          <c:cat>
            <c:strRef>
              <c:f>'Sheet1 (2)'!$B$3:$I$3</c:f>
              <c:strCache>
                <c:ptCount val="8"/>
                <c:pt idx="0">
                  <c:v>平成２０年度</c:v>
                </c:pt>
                <c:pt idx="1">
                  <c:v>平成２１年度</c:v>
                </c:pt>
                <c:pt idx="2">
                  <c:v>平成２２年度</c:v>
                </c:pt>
                <c:pt idx="3">
                  <c:v>平成２３年度</c:v>
                </c:pt>
                <c:pt idx="4">
                  <c:v>平成２４年度</c:v>
                </c:pt>
                <c:pt idx="5">
                  <c:v>平成２５年度</c:v>
                </c:pt>
                <c:pt idx="6">
                  <c:v>平成２６年度</c:v>
                </c:pt>
                <c:pt idx="7">
                  <c:v>平成２７年度</c:v>
                </c:pt>
              </c:strCache>
            </c:strRef>
          </c:cat>
          <c:val>
            <c:numRef>
              <c:f>'Sheet1 (2)'!$B$6:$I$6</c:f>
            </c:numRef>
          </c:val>
        </c:ser>
        <c:ser>
          <c:idx val="3"/>
          <c:order val="3"/>
          <c:tx>
            <c:strRef>
              <c:f>'Sheet1 (2)'!$A$7</c:f>
              <c:strCache>
                <c:ptCount val="1"/>
                <c:pt idx="0">
                  <c:v>アライグマ</c:v>
                </c:pt>
              </c:strCache>
            </c:strRef>
          </c:tx>
          <c:invertIfNegative val="0"/>
          <c:cat>
            <c:strRef>
              <c:f>'Sheet1 (2)'!$B$3:$I$3</c:f>
              <c:strCache>
                <c:ptCount val="8"/>
                <c:pt idx="0">
                  <c:v>平成２０年度</c:v>
                </c:pt>
                <c:pt idx="1">
                  <c:v>平成２１年度</c:v>
                </c:pt>
                <c:pt idx="2">
                  <c:v>平成２２年度</c:v>
                </c:pt>
                <c:pt idx="3">
                  <c:v>平成２３年度</c:v>
                </c:pt>
                <c:pt idx="4">
                  <c:v>平成２４年度</c:v>
                </c:pt>
                <c:pt idx="5">
                  <c:v>平成２５年度</c:v>
                </c:pt>
                <c:pt idx="6">
                  <c:v>平成２６年度</c:v>
                </c:pt>
                <c:pt idx="7">
                  <c:v>平成２７年度</c:v>
                </c:pt>
              </c:strCache>
            </c:strRef>
          </c:cat>
          <c:val>
            <c:numRef>
              <c:f>'Sheet1 (2)'!$B$7:$I$7</c:f>
            </c:numRef>
          </c:val>
        </c:ser>
        <c:ser>
          <c:idx val="4"/>
          <c:order val="4"/>
          <c:tx>
            <c:strRef>
              <c:f>'Sheet1 (2)'!$A$8</c:f>
              <c:strCache>
                <c:ptCount val="1"/>
                <c:pt idx="0">
                  <c:v>ヌートリア</c:v>
                </c:pt>
              </c:strCache>
            </c:strRef>
          </c:tx>
          <c:invertIfNegative val="0"/>
          <c:cat>
            <c:strRef>
              <c:f>'Sheet1 (2)'!$B$3:$I$3</c:f>
              <c:strCache>
                <c:ptCount val="8"/>
                <c:pt idx="0">
                  <c:v>平成２０年度</c:v>
                </c:pt>
                <c:pt idx="1">
                  <c:v>平成２１年度</c:v>
                </c:pt>
                <c:pt idx="2">
                  <c:v>平成２２年度</c:v>
                </c:pt>
                <c:pt idx="3">
                  <c:v>平成２３年度</c:v>
                </c:pt>
                <c:pt idx="4">
                  <c:v>平成２４年度</c:v>
                </c:pt>
                <c:pt idx="5">
                  <c:v>平成２５年度</c:v>
                </c:pt>
                <c:pt idx="6">
                  <c:v>平成２６年度</c:v>
                </c:pt>
                <c:pt idx="7">
                  <c:v>平成２７年度</c:v>
                </c:pt>
              </c:strCache>
            </c:strRef>
          </c:cat>
          <c:val>
            <c:numRef>
              <c:f>'Sheet1 (2)'!$B$8:$I$8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663936"/>
        <c:axId val="115098752"/>
        <c:axId val="0"/>
      </c:bar3DChart>
      <c:catAx>
        <c:axId val="1126639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5098752"/>
        <c:crosses val="autoZero"/>
        <c:auto val="1"/>
        <c:lblAlgn val="ctr"/>
        <c:lblOffset val="100"/>
        <c:noMultiLvlLbl val="0"/>
      </c:catAx>
      <c:valAx>
        <c:axId val="115098752"/>
        <c:scaling>
          <c:orientation val="minMax"/>
        </c:scaling>
        <c:delete val="0"/>
        <c:axPos val="l"/>
        <c:majorGridlines/>
        <c:numFmt formatCode="#,##0_);[Red]\(#,##0\)" sourceLinked="1"/>
        <c:majorTickMark val="none"/>
        <c:minorTickMark val="none"/>
        <c:tickLblPos val="nextTo"/>
        <c:crossAx val="112663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42861</xdr:colOff>
      <xdr:row>9</xdr:row>
      <xdr:rowOff>200025</xdr:rowOff>
    </xdr:from>
    <xdr:to>
      <xdr:col>9</xdr:col>
      <xdr:colOff>342899</xdr:colOff>
      <xdr:row>37</xdr:row>
      <xdr:rowOff>104775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H25" sqref="H25"/>
    </sheetView>
  </sheetViews>
  <sheetFormatPr defaultRowHeight="13.5"/>
  <cols>
    <col min="1" max="1" width="9" customWidth="1"/>
    <col min="2" max="2" width="9.125" customWidth="1"/>
    <col min="3" max="3" width="5.875" bestFit="1" customWidth="1"/>
    <col min="4" max="4" width="7.5" bestFit="1" customWidth="1"/>
    <col min="5" max="5" width="5.875" bestFit="1" customWidth="1"/>
    <col min="6" max="6" width="7.5" customWidth="1"/>
    <col min="7" max="7" width="5.875" bestFit="1" customWidth="1"/>
    <col min="8" max="8" width="7.5" bestFit="1" customWidth="1"/>
    <col min="9" max="9" width="5.875" bestFit="1" customWidth="1"/>
    <col min="10" max="10" width="7.5" bestFit="1" customWidth="1"/>
    <col min="11" max="11" width="5.875" bestFit="1" customWidth="1"/>
    <col min="12" max="12" width="7.5" bestFit="1" customWidth="1"/>
    <col min="13" max="13" width="5.875" bestFit="1" customWidth="1"/>
    <col min="14" max="14" width="7.5" bestFit="1" customWidth="1"/>
    <col min="15" max="15" width="5.875" bestFit="1" customWidth="1"/>
    <col min="16" max="16" width="7.5" bestFit="1" customWidth="1"/>
    <col min="17" max="17" width="5.875" bestFit="1" customWidth="1"/>
    <col min="18" max="18" width="7.5" bestFit="1" customWidth="1"/>
    <col min="19" max="19" width="5.875" hidden="1" customWidth="1"/>
    <col min="20" max="20" width="7.5" hidden="1" customWidth="1"/>
  </cols>
  <sheetData>
    <row r="1" spans="1:20" ht="17.25">
      <c r="A1" s="4" t="s">
        <v>31</v>
      </c>
    </row>
    <row r="3" spans="1:20" ht="29.25" customHeight="1">
      <c r="A3" s="1"/>
      <c r="B3" s="112" t="s">
        <v>20</v>
      </c>
      <c r="C3" s="111" t="s">
        <v>5</v>
      </c>
      <c r="D3" s="110"/>
      <c r="E3" s="111" t="s">
        <v>6</v>
      </c>
      <c r="F3" s="110"/>
      <c r="G3" s="111" t="s">
        <v>7</v>
      </c>
      <c r="H3" s="110"/>
      <c r="I3" s="111" t="s">
        <v>18</v>
      </c>
      <c r="J3" s="110"/>
      <c r="K3" s="111" t="s">
        <v>19</v>
      </c>
      <c r="L3" s="110"/>
      <c r="M3" s="111" t="s">
        <v>23</v>
      </c>
      <c r="N3" s="110"/>
      <c r="O3" s="111" t="s">
        <v>24</v>
      </c>
      <c r="P3" s="110"/>
      <c r="Q3" s="109" t="s">
        <v>30</v>
      </c>
      <c r="R3" s="110"/>
      <c r="S3" s="109" t="s">
        <v>29</v>
      </c>
      <c r="T3" s="110"/>
    </row>
    <row r="4" spans="1:20" ht="17.100000000000001" customHeight="1">
      <c r="A4" s="2"/>
      <c r="B4" s="113"/>
      <c r="C4" s="9" t="s">
        <v>21</v>
      </c>
      <c r="D4" s="11" t="s">
        <v>22</v>
      </c>
      <c r="E4" s="9" t="s">
        <v>21</v>
      </c>
      <c r="F4" s="11" t="s">
        <v>22</v>
      </c>
      <c r="G4" s="9" t="s">
        <v>21</v>
      </c>
      <c r="H4" s="11" t="s">
        <v>22</v>
      </c>
      <c r="I4" s="9" t="s">
        <v>21</v>
      </c>
      <c r="J4" s="11" t="s">
        <v>22</v>
      </c>
      <c r="K4" s="9" t="s">
        <v>21</v>
      </c>
      <c r="L4" s="11" t="s">
        <v>22</v>
      </c>
      <c r="M4" s="9" t="s">
        <v>21</v>
      </c>
      <c r="N4" s="11" t="s">
        <v>22</v>
      </c>
      <c r="O4" s="9" t="s">
        <v>21</v>
      </c>
      <c r="P4" s="18" t="s">
        <v>22</v>
      </c>
      <c r="Q4" s="9" t="s">
        <v>21</v>
      </c>
      <c r="R4" s="18" t="s">
        <v>22</v>
      </c>
      <c r="S4" s="9" t="s">
        <v>21</v>
      </c>
      <c r="T4" s="18" t="s">
        <v>22</v>
      </c>
    </row>
    <row r="5" spans="1:20" ht="17.100000000000001" customHeight="1">
      <c r="A5" s="3"/>
      <c r="B5" s="10" t="s">
        <v>8</v>
      </c>
      <c r="C5" s="12" t="s">
        <v>9</v>
      </c>
      <c r="D5" s="13" t="s">
        <v>10</v>
      </c>
      <c r="E5" s="12" t="s">
        <v>9</v>
      </c>
      <c r="F5" s="13" t="s">
        <v>10</v>
      </c>
      <c r="G5" s="12" t="s">
        <v>9</v>
      </c>
      <c r="H5" s="12" t="s">
        <v>10</v>
      </c>
      <c r="I5" s="12" t="s">
        <v>9</v>
      </c>
      <c r="J5" s="12" t="s">
        <v>10</v>
      </c>
      <c r="K5" s="12" t="s">
        <v>9</v>
      </c>
      <c r="L5" s="12" t="s">
        <v>10</v>
      </c>
      <c r="M5" s="12" t="s">
        <v>9</v>
      </c>
      <c r="N5" s="12" t="s">
        <v>10</v>
      </c>
      <c r="O5" s="12" t="s">
        <v>9</v>
      </c>
      <c r="P5" s="12" t="s">
        <v>10</v>
      </c>
      <c r="Q5" s="12" t="s">
        <v>9</v>
      </c>
      <c r="R5" s="12" t="s">
        <v>10</v>
      </c>
      <c r="S5" s="12" t="s">
        <v>9</v>
      </c>
      <c r="T5" s="12" t="s">
        <v>10</v>
      </c>
    </row>
    <row r="6" spans="1:20" ht="24.95" customHeight="1">
      <c r="A6" s="19" t="s">
        <v>2</v>
      </c>
      <c r="B6" s="6">
        <v>10000</v>
      </c>
      <c r="C6" s="6">
        <v>1169</v>
      </c>
      <c r="D6" s="6">
        <f>B6*C6/1000</f>
        <v>11690</v>
      </c>
      <c r="E6" s="6">
        <v>1095</v>
      </c>
      <c r="F6" s="6">
        <f>$B6*E6/1000</f>
        <v>10950</v>
      </c>
      <c r="G6" s="6">
        <v>1521</v>
      </c>
      <c r="H6" s="6">
        <f>$B6*G6/1000</f>
        <v>15210</v>
      </c>
      <c r="I6" s="6">
        <v>1408</v>
      </c>
      <c r="J6" s="6">
        <f>$B6*I6/1000</f>
        <v>14080</v>
      </c>
      <c r="K6" s="6">
        <v>1531</v>
      </c>
      <c r="L6" s="6">
        <f>$B6*K6/1000</f>
        <v>15310</v>
      </c>
      <c r="M6" s="6">
        <v>1811</v>
      </c>
      <c r="N6" s="6">
        <f>$B6*M6/1000</f>
        <v>18110</v>
      </c>
      <c r="O6" s="6">
        <v>2084</v>
      </c>
      <c r="P6" s="6">
        <f>$B6*O6/1000</f>
        <v>20840</v>
      </c>
      <c r="Q6" s="6">
        <v>2507</v>
      </c>
      <c r="R6" s="6">
        <f>$B6*Q6/1000</f>
        <v>25070</v>
      </c>
      <c r="S6" s="6">
        <v>2000</v>
      </c>
      <c r="T6" s="6">
        <f>$B6*S6/1000</f>
        <v>20000</v>
      </c>
    </row>
    <row r="7" spans="1:20" ht="24.95" customHeight="1">
      <c r="A7" s="19" t="s">
        <v>0</v>
      </c>
      <c r="B7" s="6">
        <v>10000</v>
      </c>
      <c r="C7" s="6">
        <v>60</v>
      </c>
      <c r="D7" s="6">
        <f>B7*C7/1000</f>
        <v>600</v>
      </c>
      <c r="E7" s="6">
        <v>92</v>
      </c>
      <c r="F7" s="6">
        <f t="shared" ref="F7:F10" si="0">$B7*E7/1000</f>
        <v>920</v>
      </c>
      <c r="G7" s="6">
        <v>178</v>
      </c>
      <c r="H7" s="6">
        <f t="shared" ref="H7" si="1">$B7*G7/1000</f>
        <v>1780</v>
      </c>
      <c r="I7" s="6">
        <v>422</v>
      </c>
      <c r="J7" s="6">
        <f t="shared" ref="J7:J10" si="2">$B7*I7/1000</f>
        <v>4220</v>
      </c>
      <c r="K7" s="6">
        <v>242</v>
      </c>
      <c r="L7" s="6">
        <f t="shared" ref="L7:L10" si="3">$B7*K7/1000</f>
        <v>2420</v>
      </c>
      <c r="M7" s="6">
        <v>397</v>
      </c>
      <c r="N7" s="6">
        <f t="shared" ref="N7:N10" si="4">$B7*M7/1000</f>
        <v>3970</v>
      </c>
      <c r="O7" s="6">
        <v>472</v>
      </c>
      <c r="P7" s="6">
        <f t="shared" ref="P7:P11" si="5">$B7*O7/1000</f>
        <v>4720</v>
      </c>
      <c r="Q7" s="6">
        <v>482</v>
      </c>
      <c r="R7" s="6">
        <f t="shared" ref="R7:R11" si="6">$B7*Q7/1000</f>
        <v>4820</v>
      </c>
      <c r="S7" s="6">
        <v>450</v>
      </c>
      <c r="T7" s="6">
        <f t="shared" ref="T7:T11" si="7">$B7*S7/1000</f>
        <v>4500</v>
      </c>
    </row>
    <row r="8" spans="1:20" ht="24.95" customHeight="1">
      <c r="A8" s="19" t="s">
        <v>1</v>
      </c>
      <c r="B8" s="6">
        <v>5000</v>
      </c>
      <c r="C8" s="7" t="s">
        <v>12</v>
      </c>
      <c r="D8" s="7" t="s">
        <v>12</v>
      </c>
      <c r="E8" s="6">
        <v>114</v>
      </c>
      <c r="F8" s="6">
        <f t="shared" si="0"/>
        <v>570</v>
      </c>
      <c r="G8" s="6">
        <v>180</v>
      </c>
      <c r="H8" s="6">
        <f t="shared" ref="H8" si="8">$B8*G8/1000</f>
        <v>900</v>
      </c>
      <c r="I8" s="6">
        <v>189</v>
      </c>
      <c r="J8" s="6">
        <f t="shared" si="2"/>
        <v>945</v>
      </c>
      <c r="K8" s="6">
        <v>138</v>
      </c>
      <c r="L8" s="6">
        <f t="shared" si="3"/>
        <v>690</v>
      </c>
      <c r="M8" s="6">
        <v>283</v>
      </c>
      <c r="N8" s="6">
        <f t="shared" si="4"/>
        <v>1415</v>
      </c>
      <c r="O8" s="6">
        <v>186</v>
      </c>
      <c r="P8" s="6">
        <f t="shared" si="5"/>
        <v>930</v>
      </c>
      <c r="Q8" s="6">
        <v>283</v>
      </c>
      <c r="R8" s="6">
        <f t="shared" si="6"/>
        <v>1415</v>
      </c>
      <c r="S8" s="6">
        <v>180</v>
      </c>
      <c r="T8" s="6">
        <f t="shared" si="7"/>
        <v>900</v>
      </c>
    </row>
    <row r="9" spans="1:20" ht="24.95" customHeight="1">
      <c r="A9" s="19" t="s">
        <v>3</v>
      </c>
      <c r="B9" s="6">
        <v>10000</v>
      </c>
      <c r="C9" s="6">
        <v>5</v>
      </c>
      <c r="D9" s="6">
        <f>B9*C9/1000</f>
        <v>50</v>
      </c>
      <c r="E9" s="6">
        <v>4</v>
      </c>
      <c r="F9" s="6">
        <f t="shared" si="0"/>
        <v>40</v>
      </c>
      <c r="G9" s="6">
        <v>10</v>
      </c>
      <c r="H9" s="6">
        <f t="shared" ref="H9" si="9">$B9*G9/1000</f>
        <v>100</v>
      </c>
      <c r="I9" s="6">
        <v>6</v>
      </c>
      <c r="J9" s="6">
        <f t="shared" si="2"/>
        <v>60</v>
      </c>
      <c r="K9" s="6">
        <v>5</v>
      </c>
      <c r="L9" s="6">
        <f t="shared" si="3"/>
        <v>50</v>
      </c>
      <c r="M9" s="6">
        <v>8</v>
      </c>
      <c r="N9" s="6">
        <f t="shared" si="4"/>
        <v>80</v>
      </c>
      <c r="O9" s="6">
        <v>14</v>
      </c>
      <c r="P9" s="6">
        <f t="shared" si="5"/>
        <v>140</v>
      </c>
      <c r="Q9" s="6">
        <v>8</v>
      </c>
      <c r="R9" s="6">
        <f t="shared" si="6"/>
        <v>80</v>
      </c>
      <c r="S9" s="6">
        <v>10</v>
      </c>
      <c r="T9" s="6">
        <f t="shared" si="7"/>
        <v>100</v>
      </c>
    </row>
    <row r="10" spans="1:20" ht="24.95" customHeight="1">
      <c r="A10" s="19" t="s">
        <v>4</v>
      </c>
      <c r="B10" s="6">
        <v>3000</v>
      </c>
      <c r="C10" s="6">
        <v>608</v>
      </c>
      <c r="D10" s="6">
        <f>B10*C10/1000</f>
        <v>1824</v>
      </c>
      <c r="E10" s="6">
        <v>1077</v>
      </c>
      <c r="F10" s="6">
        <f t="shared" si="0"/>
        <v>3231</v>
      </c>
      <c r="G10" s="6">
        <v>1188</v>
      </c>
      <c r="H10" s="6">
        <f t="shared" ref="H10" si="10">$B10*G10/1000</f>
        <v>3564</v>
      </c>
      <c r="I10" s="6">
        <v>1077</v>
      </c>
      <c r="J10" s="6">
        <f t="shared" si="2"/>
        <v>3231</v>
      </c>
      <c r="K10" s="6">
        <v>640</v>
      </c>
      <c r="L10" s="6">
        <f t="shared" si="3"/>
        <v>1920</v>
      </c>
      <c r="M10" s="6">
        <v>665</v>
      </c>
      <c r="N10" s="6">
        <f t="shared" si="4"/>
        <v>1995</v>
      </c>
      <c r="O10" s="6">
        <v>467</v>
      </c>
      <c r="P10" s="6">
        <f t="shared" si="5"/>
        <v>1401</v>
      </c>
      <c r="Q10" s="6">
        <v>402</v>
      </c>
      <c r="R10" s="6">
        <f t="shared" si="6"/>
        <v>1206</v>
      </c>
      <c r="S10" s="6">
        <v>500</v>
      </c>
      <c r="T10" s="6">
        <f t="shared" si="7"/>
        <v>1500</v>
      </c>
    </row>
    <row r="11" spans="1:20" ht="24.95" customHeight="1">
      <c r="A11" s="19" t="s">
        <v>16</v>
      </c>
      <c r="B11" s="6">
        <v>600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>
        <v>396</v>
      </c>
      <c r="P11" s="6">
        <f t="shared" si="5"/>
        <v>237.6</v>
      </c>
      <c r="Q11" s="6">
        <v>642</v>
      </c>
      <c r="R11" s="6">
        <f t="shared" si="6"/>
        <v>385.2</v>
      </c>
      <c r="S11" s="6">
        <v>300</v>
      </c>
      <c r="T11" s="6">
        <f t="shared" si="7"/>
        <v>180</v>
      </c>
    </row>
    <row r="12" spans="1:20" ht="24.95" customHeight="1">
      <c r="A12" s="8" t="s">
        <v>11</v>
      </c>
      <c r="B12" s="6"/>
      <c r="C12" s="6"/>
      <c r="D12" s="6">
        <f>SUM(D6:D10)</f>
        <v>14164</v>
      </c>
      <c r="E12" s="6"/>
      <c r="F12" s="6">
        <f>SUM(F6:F10)</f>
        <v>15711</v>
      </c>
      <c r="G12" s="6"/>
      <c r="H12" s="6">
        <f>SUM(H6:H10)</f>
        <v>21554</v>
      </c>
      <c r="I12" s="6"/>
      <c r="J12" s="6">
        <f>SUM(J6:J10)</f>
        <v>22536</v>
      </c>
      <c r="K12" s="6"/>
      <c r="L12" s="6">
        <f>SUM(L6:L10)</f>
        <v>20390</v>
      </c>
      <c r="M12" s="6"/>
      <c r="N12" s="6">
        <f>SUM(N6:N10)</f>
        <v>25570</v>
      </c>
      <c r="O12" s="6"/>
      <c r="P12" s="6">
        <f>SUM(P6:P11)</f>
        <v>28268.6</v>
      </c>
      <c r="Q12" s="6"/>
      <c r="R12" s="6">
        <f>SUM(R6:R11)</f>
        <v>32976.199999999997</v>
      </c>
      <c r="S12" s="6"/>
      <c r="T12" s="6">
        <f>SUM(T6:T11)</f>
        <v>27180</v>
      </c>
    </row>
    <row r="13" spans="1:20" ht="18" customHeight="1"/>
    <row r="14" spans="1:20" ht="18" customHeight="1">
      <c r="A14" s="15" t="s">
        <v>26</v>
      </c>
    </row>
    <row r="15" spans="1:20" ht="14.25">
      <c r="A15" s="15" t="s">
        <v>25</v>
      </c>
    </row>
    <row r="16" spans="1:20" ht="14.25">
      <c r="A16" s="15" t="s">
        <v>13</v>
      </c>
    </row>
    <row r="17" spans="1:8" ht="14.25">
      <c r="A17" s="15" t="s">
        <v>17</v>
      </c>
    </row>
    <row r="18" spans="1:8" ht="14.25">
      <c r="A18" s="16" t="s">
        <v>14</v>
      </c>
      <c r="H18" s="17" t="s">
        <v>15</v>
      </c>
    </row>
    <row r="19" spans="1:8" ht="14.25">
      <c r="A19" s="16"/>
    </row>
    <row r="20" spans="1:8" ht="14.25">
      <c r="A20" s="16"/>
    </row>
  </sheetData>
  <mergeCells count="10">
    <mergeCell ref="S3:T3"/>
    <mergeCell ref="Q3:R3"/>
    <mergeCell ref="K3:L3"/>
    <mergeCell ref="B3:B4"/>
    <mergeCell ref="M3:N3"/>
    <mergeCell ref="O3:P3"/>
    <mergeCell ref="C3:D3"/>
    <mergeCell ref="E3:F3"/>
    <mergeCell ref="G3:H3"/>
    <mergeCell ref="I3:J3"/>
  </mergeCells>
  <phoneticPr fontId="2"/>
  <pageMargins left="0.70866141732283472" right="0.16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K10" sqref="K10"/>
    </sheetView>
  </sheetViews>
  <sheetFormatPr defaultRowHeight="13.5"/>
  <cols>
    <col min="1" max="9" width="13.625" customWidth="1"/>
  </cols>
  <sheetData>
    <row r="1" spans="1:9" ht="17.25">
      <c r="A1" s="83" t="s">
        <v>47</v>
      </c>
    </row>
    <row r="3" spans="1:9" ht="17.100000000000001" customHeight="1">
      <c r="A3" s="1"/>
      <c r="B3" s="14" t="s">
        <v>5</v>
      </c>
      <c r="C3" s="14" t="s">
        <v>6</v>
      </c>
      <c r="D3" s="14" t="s">
        <v>7</v>
      </c>
      <c r="E3" s="14" t="s">
        <v>18</v>
      </c>
      <c r="F3" s="14" t="s">
        <v>19</v>
      </c>
      <c r="G3" s="14" t="s">
        <v>23</v>
      </c>
      <c r="H3" s="8" t="s">
        <v>24</v>
      </c>
      <c r="I3" s="8" t="s">
        <v>30</v>
      </c>
    </row>
    <row r="4" spans="1:9" ht="24.95" customHeight="1">
      <c r="A4" s="5" t="s">
        <v>2</v>
      </c>
      <c r="B4" s="6">
        <v>1169</v>
      </c>
      <c r="C4" s="6">
        <v>1095</v>
      </c>
      <c r="D4" s="6">
        <v>1521</v>
      </c>
      <c r="E4" s="6">
        <v>1408</v>
      </c>
      <c r="F4" s="6">
        <v>1588</v>
      </c>
      <c r="G4" s="6">
        <v>1596</v>
      </c>
      <c r="H4" s="6">
        <v>2172</v>
      </c>
      <c r="I4" s="6">
        <v>2507</v>
      </c>
    </row>
    <row r="5" spans="1:9" ht="24.95" customHeight="1">
      <c r="A5" s="5" t="s">
        <v>27</v>
      </c>
      <c r="B5" s="6">
        <v>60</v>
      </c>
      <c r="C5" s="6">
        <f>92+144</f>
        <v>236</v>
      </c>
      <c r="D5" s="6">
        <f>178+180</f>
        <v>358</v>
      </c>
      <c r="E5" s="6">
        <f>422+189</f>
        <v>611</v>
      </c>
      <c r="F5" s="6">
        <f>266+138</f>
        <v>404</v>
      </c>
      <c r="G5" s="6">
        <f>397+283</f>
        <v>680</v>
      </c>
      <c r="H5" s="6">
        <f>476+236</f>
        <v>712</v>
      </c>
      <c r="I5" s="6">
        <v>765</v>
      </c>
    </row>
    <row r="6" spans="1:9" ht="12" hidden="1" customHeight="1">
      <c r="A6" s="5" t="s">
        <v>28</v>
      </c>
      <c r="B6" s="7" t="s">
        <v>12</v>
      </c>
      <c r="C6" s="6">
        <v>114</v>
      </c>
      <c r="D6" s="6">
        <v>180</v>
      </c>
      <c r="E6" s="6">
        <v>189</v>
      </c>
      <c r="F6" s="6">
        <v>138</v>
      </c>
      <c r="G6" s="6">
        <v>283</v>
      </c>
      <c r="H6" s="6">
        <v>236</v>
      </c>
      <c r="I6" s="6">
        <v>236</v>
      </c>
    </row>
    <row r="7" spans="1:9" ht="12" hidden="1" customHeight="1">
      <c r="A7" s="5" t="s">
        <v>3</v>
      </c>
      <c r="B7" s="6">
        <v>5</v>
      </c>
      <c r="C7" s="6">
        <v>4</v>
      </c>
      <c r="D7" s="6">
        <v>10</v>
      </c>
      <c r="E7" s="6">
        <v>6</v>
      </c>
      <c r="F7" s="6">
        <v>5</v>
      </c>
      <c r="G7" s="6">
        <v>8</v>
      </c>
      <c r="H7" s="6">
        <v>15</v>
      </c>
      <c r="I7" s="6">
        <v>15</v>
      </c>
    </row>
    <row r="8" spans="1:9" ht="12" hidden="1" customHeight="1">
      <c r="A8" s="5" t="s">
        <v>4</v>
      </c>
      <c r="B8" s="6">
        <v>608</v>
      </c>
      <c r="C8" s="6">
        <v>1077</v>
      </c>
      <c r="D8" s="6">
        <v>1188</v>
      </c>
      <c r="E8" s="6">
        <v>1077</v>
      </c>
      <c r="F8" s="6">
        <v>412</v>
      </c>
      <c r="G8" s="6">
        <v>706</v>
      </c>
      <c r="H8" s="6">
        <v>614</v>
      </c>
      <c r="I8" s="6">
        <v>614</v>
      </c>
    </row>
    <row r="9" spans="1:9" ht="24.95" customHeight="1">
      <c r="A9" s="8" t="s">
        <v>11</v>
      </c>
      <c r="B9" s="6"/>
      <c r="C9" s="6"/>
      <c r="D9" s="6"/>
      <c r="E9" s="6"/>
      <c r="F9" s="6"/>
      <c r="G9" s="6"/>
      <c r="H9" s="6"/>
      <c r="I9" s="6"/>
    </row>
    <row r="10" spans="1:9" ht="18" customHeight="1"/>
    <row r="11" spans="1:9" ht="18" customHeight="1">
      <c r="A11" s="15"/>
    </row>
    <row r="12" spans="1:9" ht="14.25">
      <c r="A12" s="15"/>
    </row>
    <row r="13" spans="1:9" ht="14.25">
      <c r="A13" s="15"/>
    </row>
    <row r="14" spans="1:9" ht="14.25">
      <c r="A14" s="15"/>
    </row>
    <row r="15" spans="1:9" ht="14.25">
      <c r="A15" s="16"/>
    </row>
    <row r="16" spans="1:9" ht="14.25">
      <c r="A16" s="16"/>
    </row>
    <row r="17" spans="1:1" ht="14.25">
      <c r="A17" s="16"/>
    </row>
  </sheetData>
  <phoneticPr fontId="2"/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4" workbookViewId="0">
      <selection activeCell="T22" sqref="T22"/>
    </sheetView>
  </sheetViews>
  <sheetFormatPr defaultRowHeight="13.5"/>
  <cols>
    <col min="2" max="2" width="9" customWidth="1"/>
    <col min="3" max="18" width="6.625" customWidth="1"/>
  </cols>
  <sheetData>
    <row r="1" spans="1:18" ht="30.75" customHeight="1">
      <c r="A1" s="82" t="s">
        <v>46</v>
      </c>
    </row>
    <row r="2" spans="1:18" ht="18" customHeight="1">
      <c r="A2" s="4" t="s">
        <v>31</v>
      </c>
    </row>
    <row r="3" spans="1:18" ht="14.25" thickBot="1"/>
    <row r="4" spans="1:18" ht="18" customHeight="1">
      <c r="A4" s="31"/>
      <c r="B4" s="114" t="s">
        <v>20</v>
      </c>
      <c r="C4" s="115" t="s">
        <v>5</v>
      </c>
      <c r="D4" s="116"/>
      <c r="E4" s="117" t="s">
        <v>6</v>
      </c>
      <c r="F4" s="118"/>
      <c r="G4" s="119" t="s">
        <v>7</v>
      </c>
      <c r="H4" s="120"/>
      <c r="I4" s="121" t="s">
        <v>18</v>
      </c>
      <c r="J4" s="122"/>
      <c r="K4" s="131" t="s">
        <v>19</v>
      </c>
      <c r="L4" s="132"/>
      <c r="M4" s="123" t="s">
        <v>23</v>
      </c>
      <c r="N4" s="124"/>
      <c r="O4" s="125" t="s">
        <v>24</v>
      </c>
      <c r="P4" s="126"/>
      <c r="Q4" s="127" t="s">
        <v>30</v>
      </c>
      <c r="R4" s="128"/>
    </row>
    <row r="5" spans="1:18" ht="18" customHeight="1">
      <c r="A5" s="32"/>
      <c r="B5" s="113"/>
      <c r="C5" s="86" t="s">
        <v>21</v>
      </c>
      <c r="D5" s="87" t="s">
        <v>22</v>
      </c>
      <c r="E5" s="88" t="s">
        <v>21</v>
      </c>
      <c r="F5" s="89" t="s">
        <v>22</v>
      </c>
      <c r="G5" s="90" t="s">
        <v>21</v>
      </c>
      <c r="H5" s="91" t="s">
        <v>22</v>
      </c>
      <c r="I5" s="92" t="s">
        <v>21</v>
      </c>
      <c r="J5" s="93" t="s">
        <v>22</v>
      </c>
      <c r="K5" s="94" t="s">
        <v>21</v>
      </c>
      <c r="L5" s="95" t="s">
        <v>22</v>
      </c>
      <c r="M5" s="96" t="s">
        <v>21</v>
      </c>
      <c r="N5" s="97" t="s">
        <v>22</v>
      </c>
      <c r="O5" s="98" t="s">
        <v>21</v>
      </c>
      <c r="P5" s="99" t="s">
        <v>22</v>
      </c>
      <c r="Q5" s="100" t="s">
        <v>21</v>
      </c>
      <c r="R5" s="84" t="s">
        <v>22</v>
      </c>
    </row>
    <row r="6" spans="1:18" ht="18" customHeight="1" thickBot="1">
      <c r="A6" s="32"/>
      <c r="B6" s="10" t="s">
        <v>8</v>
      </c>
      <c r="C6" s="101" t="s">
        <v>9</v>
      </c>
      <c r="D6" s="87" t="s">
        <v>10</v>
      </c>
      <c r="E6" s="102" t="s">
        <v>9</v>
      </c>
      <c r="F6" s="89" t="s">
        <v>10</v>
      </c>
      <c r="G6" s="103" t="s">
        <v>9</v>
      </c>
      <c r="H6" s="103" t="s">
        <v>10</v>
      </c>
      <c r="I6" s="104" t="s">
        <v>9</v>
      </c>
      <c r="J6" s="104" t="s">
        <v>10</v>
      </c>
      <c r="K6" s="105" t="s">
        <v>9</v>
      </c>
      <c r="L6" s="105" t="s">
        <v>10</v>
      </c>
      <c r="M6" s="106" t="s">
        <v>9</v>
      </c>
      <c r="N6" s="106" t="s">
        <v>10</v>
      </c>
      <c r="O6" s="107" t="s">
        <v>9</v>
      </c>
      <c r="P6" s="107" t="s">
        <v>10</v>
      </c>
      <c r="Q6" s="108" t="s">
        <v>9</v>
      </c>
      <c r="R6" s="85" t="s">
        <v>10</v>
      </c>
    </row>
    <row r="7" spans="1:18" ht="18" customHeight="1" thickBot="1">
      <c r="A7" s="33" t="s">
        <v>2</v>
      </c>
      <c r="B7" s="22">
        <v>10000</v>
      </c>
      <c r="C7" s="23">
        <v>1169</v>
      </c>
      <c r="D7" s="23">
        <f>B7*C7/1000</f>
        <v>11690</v>
      </c>
      <c r="E7" s="24">
        <v>1095</v>
      </c>
      <c r="F7" s="24">
        <f>$B7*E7/1000</f>
        <v>10950</v>
      </c>
      <c r="G7" s="25">
        <v>1521</v>
      </c>
      <c r="H7" s="25">
        <f>$B7*G7/1000</f>
        <v>15210</v>
      </c>
      <c r="I7" s="26">
        <v>1408</v>
      </c>
      <c r="J7" s="26">
        <f>$B7*I7/1000</f>
        <v>14080</v>
      </c>
      <c r="K7" s="27">
        <v>1531</v>
      </c>
      <c r="L7" s="27">
        <f>$B7*K7/1000</f>
        <v>15310</v>
      </c>
      <c r="M7" s="28">
        <v>1811</v>
      </c>
      <c r="N7" s="28">
        <f>$B7*M7/1000</f>
        <v>18110</v>
      </c>
      <c r="O7" s="29">
        <v>2084</v>
      </c>
      <c r="P7" s="29">
        <f>$B7*O7/1000</f>
        <v>20840</v>
      </c>
      <c r="Q7" s="30">
        <v>2507</v>
      </c>
      <c r="R7" s="34">
        <f>$B7*Q7/1000</f>
        <v>25070</v>
      </c>
    </row>
    <row r="8" spans="1:18" ht="18" customHeight="1">
      <c r="A8" s="46" t="s">
        <v>0</v>
      </c>
      <c r="B8" s="47">
        <v>10000</v>
      </c>
      <c r="C8" s="48">
        <v>60</v>
      </c>
      <c r="D8" s="48">
        <f>B8*C8/1000</f>
        <v>600</v>
      </c>
      <c r="E8" s="49">
        <v>92</v>
      </c>
      <c r="F8" s="49">
        <f t="shared" ref="F8:F12" si="0">$B8*E8/1000</f>
        <v>920</v>
      </c>
      <c r="G8" s="50">
        <v>178</v>
      </c>
      <c r="H8" s="50">
        <f t="shared" ref="H8:H12" si="1">$B8*G8/1000</f>
        <v>1780</v>
      </c>
      <c r="I8" s="51">
        <v>422</v>
      </c>
      <c r="J8" s="51">
        <f t="shared" ref="J8:J12" si="2">$B8*I8/1000</f>
        <v>4220</v>
      </c>
      <c r="K8" s="52">
        <v>242</v>
      </c>
      <c r="L8" s="52">
        <f t="shared" ref="L8:L12" si="3">$B8*K8/1000</f>
        <v>2420</v>
      </c>
      <c r="M8" s="53">
        <v>397</v>
      </c>
      <c r="N8" s="53">
        <f t="shared" ref="N8:N12" si="4">$B8*M8/1000</f>
        <v>3970</v>
      </c>
      <c r="O8" s="54">
        <v>472</v>
      </c>
      <c r="P8" s="54">
        <f t="shared" ref="P8:P13" si="5">$B8*O8/1000</f>
        <v>4720</v>
      </c>
      <c r="Q8" s="55">
        <v>482</v>
      </c>
      <c r="R8" s="56">
        <f t="shared" ref="R8:R13" si="6">$B8*Q8/1000</f>
        <v>4820</v>
      </c>
    </row>
    <row r="9" spans="1:18" ht="18" customHeight="1">
      <c r="A9" s="57" t="s">
        <v>1</v>
      </c>
      <c r="B9" s="58">
        <v>5000</v>
      </c>
      <c r="C9" s="59" t="s">
        <v>12</v>
      </c>
      <c r="D9" s="59" t="s">
        <v>12</v>
      </c>
      <c r="E9" s="60">
        <v>114</v>
      </c>
      <c r="F9" s="60">
        <f t="shared" si="0"/>
        <v>570</v>
      </c>
      <c r="G9" s="61">
        <v>180</v>
      </c>
      <c r="H9" s="61">
        <f t="shared" si="1"/>
        <v>900</v>
      </c>
      <c r="I9" s="62">
        <v>189</v>
      </c>
      <c r="J9" s="62">
        <f t="shared" si="2"/>
        <v>945</v>
      </c>
      <c r="K9" s="63">
        <v>138</v>
      </c>
      <c r="L9" s="63">
        <f t="shared" si="3"/>
        <v>690</v>
      </c>
      <c r="M9" s="64">
        <v>283</v>
      </c>
      <c r="N9" s="64">
        <f t="shared" si="4"/>
        <v>1415</v>
      </c>
      <c r="O9" s="65">
        <v>186</v>
      </c>
      <c r="P9" s="65">
        <f t="shared" si="5"/>
        <v>930</v>
      </c>
      <c r="Q9" s="66">
        <v>283</v>
      </c>
      <c r="R9" s="67">
        <f t="shared" si="6"/>
        <v>1415</v>
      </c>
    </row>
    <row r="10" spans="1:18" ht="18" customHeight="1" thickBot="1">
      <c r="A10" s="68" t="s">
        <v>41</v>
      </c>
      <c r="B10" s="69"/>
      <c r="C10" s="70">
        <v>60</v>
      </c>
      <c r="D10" s="70"/>
      <c r="E10" s="71">
        <f>SUM(E8:E9)</f>
        <v>206</v>
      </c>
      <c r="F10" s="71"/>
      <c r="G10" s="72">
        <f>SUM(G8:G9)</f>
        <v>358</v>
      </c>
      <c r="H10" s="72"/>
      <c r="I10" s="73">
        <f>SUM(I8:I9)</f>
        <v>611</v>
      </c>
      <c r="J10" s="73"/>
      <c r="K10" s="74">
        <f>SUM(K8:K9)</f>
        <v>380</v>
      </c>
      <c r="L10" s="74"/>
      <c r="M10" s="75">
        <f>SUM(M8:M9)</f>
        <v>680</v>
      </c>
      <c r="N10" s="75"/>
      <c r="O10" s="76">
        <f>SUM(O8:O9)</f>
        <v>658</v>
      </c>
      <c r="P10" s="76"/>
      <c r="Q10" s="77">
        <f>SUM(Q8:Q9)</f>
        <v>765</v>
      </c>
      <c r="R10" s="78"/>
    </row>
    <row r="11" spans="1:18" ht="18" customHeight="1" thickBot="1">
      <c r="A11" s="33" t="s">
        <v>3</v>
      </c>
      <c r="B11" s="22">
        <v>10000</v>
      </c>
      <c r="C11" s="23">
        <v>5</v>
      </c>
      <c r="D11" s="23">
        <f>B11*C11/1000</f>
        <v>50</v>
      </c>
      <c r="E11" s="24">
        <v>4</v>
      </c>
      <c r="F11" s="24">
        <f t="shared" si="0"/>
        <v>40</v>
      </c>
      <c r="G11" s="25">
        <v>10</v>
      </c>
      <c r="H11" s="25">
        <f t="shared" si="1"/>
        <v>100</v>
      </c>
      <c r="I11" s="26">
        <v>6</v>
      </c>
      <c r="J11" s="26">
        <f t="shared" si="2"/>
        <v>60</v>
      </c>
      <c r="K11" s="27">
        <v>5</v>
      </c>
      <c r="L11" s="27">
        <f t="shared" si="3"/>
        <v>50</v>
      </c>
      <c r="M11" s="28">
        <v>8</v>
      </c>
      <c r="N11" s="28">
        <f t="shared" si="4"/>
        <v>80</v>
      </c>
      <c r="O11" s="29">
        <v>14</v>
      </c>
      <c r="P11" s="29">
        <f t="shared" si="5"/>
        <v>140</v>
      </c>
      <c r="Q11" s="30">
        <v>8</v>
      </c>
      <c r="R11" s="34">
        <f t="shared" si="6"/>
        <v>80</v>
      </c>
    </row>
    <row r="12" spans="1:18" ht="18" customHeight="1" thickBot="1">
      <c r="A12" s="33" t="s">
        <v>4</v>
      </c>
      <c r="B12" s="22">
        <v>3000</v>
      </c>
      <c r="C12" s="23">
        <v>608</v>
      </c>
      <c r="D12" s="23">
        <f>B12*C12/1000</f>
        <v>1824</v>
      </c>
      <c r="E12" s="24">
        <v>1077</v>
      </c>
      <c r="F12" s="24">
        <f t="shared" si="0"/>
        <v>3231</v>
      </c>
      <c r="G12" s="25">
        <v>1188</v>
      </c>
      <c r="H12" s="25">
        <f t="shared" si="1"/>
        <v>3564</v>
      </c>
      <c r="I12" s="26">
        <v>1077</v>
      </c>
      <c r="J12" s="26">
        <f t="shared" si="2"/>
        <v>3231</v>
      </c>
      <c r="K12" s="27">
        <v>640</v>
      </c>
      <c r="L12" s="27">
        <f t="shared" si="3"/>
        <v>1920</v>
      </c>
      <c r="M12" s="28">
        <v>665</v>
      </c>
      <c r="N12" s="28">
        <f t="shared" si="4"/>
        <v>1995</v>
      </c>
      <c r="O12" s="29">
        <v>467</v>
      </c>
      <c r="P12" s="29">
        <f t="shared" si="5"/>
        <v>1401</v>
      </c>
      <c r="Q12" s="30">
        <v>402</v>
      </c>
      <c r="R12" s="34">
        <f t="shared" si="6"/>
        <v>1206</v>
      </c>
    </row>
    <row r="13" spans="1:18" ht="18" customHeight="1" thickBot="1">
      <c r="A13" s="33" t="s">
        <v>16</v>
      </c>
      <c r="B13" s="22">
        <v>600</v>
      </c>
      <c r="C13" s="23"/>
      <c r="D13" s="23"/>
      <c r="E13" s="24"/>
      <c r="F13" s="24"/>
      <c r="G13" s="25"/>
      <c r="H13" s="25"/>
      <c r="I13" s="26"/>
      <c r="J13" s="26"/>
      <c r="K13" s="27"/>
      <c r="L13" s="27"/>
      <c r="M13" s="28"/>
      <c r="N13" s="28"/>
      <c r="O13" s="29">
        <v>396</v>
      </c>
      <c r="P13" s="29">
        <f t="shared" si="5"/>
        <v>237.6</v>
      </c>
      <c r="Q13" s="30">
        <v>642</v>
      </c>
      <c r="R13" s="34">
        <f t="shared" si="6"/>
        <v>385.2</v>
      </c>
    </row>
    <row r="14" spans="1:18" ht="18" customHeight="1" thickBot="1">
      <c r="A14" s="35" t="s">
        <v>11</v>
      </c>
      <c r="B14" s="36"/>
      <c r="C14" s="37">
        <f>SUM(C7:C13)</f>
        <v>1902</v>
      </c>
      <c r="D14" s="37">
        <f t="shared" ref="D14:O14" si="7">SUM(D7:D12)</f>
        <v>14164</v>
      </c>
      <c r="E14" s="38">
        <f t="shared" si="7"/>
        <v>2588</v>
      </c>
      <c r="F14" s="38">
        <f t="shared" si="7"/>
        <v>15711</v>
      </c>
      <c r="G14" s="39">
        <f t="shared" si="7"/>
        <v>3435</v>
      </c>
      <c r="H14" s="39">
        <f t="shared" si="7"/>
        <v>21554</v>
      </c>
      <c r="I14" s="40">
        <f t="shared" si="7"/>
        <v>3713</v>
      </c>
      <c r="J14" s="40">
        <f t="shared" si="7"/>
        <v>22536</v>
      </c>
      <c r="K14" s="41">
        <f t="shared" si="7"/>
        <v>2936</v>
      </c>
      <c r="L14" s="41">
        <f t="shared" si="7"/>
        <v>20390</v>
      </c>
      <c r="M14" s="42">
        <f t="shared" si="7"/>
        <v>3844</v>
      </c>
      <c r="N14" s="42">
        <f t="shared" si="7"/>
        <v>25570</v>
      </c>
      <c r="O14" s="43">
        <f t="shared" si="7"/>
        <v>3881</v>
      </c>
      <c r="P14" s="43">
        <f>SUM(P7:P13)</f>
        <v>28268.6</v>
      </c>
      <c r="Q14" s="44">
        <f>SUM(Q7:Q12)</f>
        <v>4447</v>
      </c>
      <c r="R14" s="45">
        <f>SUM(R7:R13)</f>
        <v>32976.199999999997</v>
      </c>
    </row>
    <row r="15" spans="1:18" ht="18" customHeight="1">
      <c r="A15" s="20"/>
      <c r="B15" s="21" t="s">
        <v>38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</row>
    <row r="17" spans="1:17" ht="18" customHeight="1" thickBot="1">
      <c r="A17" s="4" t="s">
        <v>32</v>
      </c>
    </row>
    <row r="18" spans="1:17" ht="18" customHeight="1">
      <c r="A18" s="163"/>
      <c r="B18" s="159" t="s">
        <v>33</v>
      </c>
      <c r="C18" s="160"/>
      <c r="D18" s="178" t="s">
        <v>34</v>
      </c>
      <c r="E18" s="178"/>
      <c r="F18" s="174" t="s">
        <v>35</v>
      </c>
      <c r="G18" s="175"/>
      <c r="H18" s="173" t="s">
        <v>44</v>
      </c>
      <c r="I18" s="173"/>
      <c r="J18" s="173"/>
      <c r="K18" s="173"/>
      <c r="L18" s="173" t="s">
        <v>45</v>
      </c>
      <c r="M18" s="173"/>
      <c r="N18" s="165" t="s">
        <v>36</v>
      </c>
      <c r="O18" s="165"/>
      <c r="P18" s="167" t="s">
        <v>37</v>
      </c>
      <c r="Q18" s="168"/>
    </row>
    <row r="19" spans="1:17" ht="18" customHeight="1" thickBot="1">
      <c r="A19" s="164"/>
      <c r="B19" s="161"/>
      <c r="C19" s="162"/>
      <c r="D19" s="179"/>
      <c r="E19" s="179"/>
      <c r="F19" s="176"/>
      <c r="G19" s="177"/>
      <c r="H19" s="129" t="s">
        <v>40</v>
      </c>
      <c r="I19" s="129"/>
      <c r="J19" s="130" t="s">
        <v>43</v>
      </c>
      <c r="K19" s="130"/>
      <c r="L19" s="130" t="s">
        <v>42</v>
      </c>
      <c r="M19" s="130"/>
      <c r="N19" s="166"/>
      <c r="O19" s="166"/>
      <c r="P19" s="169"/>
      <c r="Q19" s="170"/>
    </row>
    <row r="20" spans="1:17" ht="18" customHeight="1" thickBot="1">
      <c r="A20" s="33" t="s">
        <v>2</v>
      </c>
      <c r="B20" s="138">
        <v>83</v>
      </c>
      <c r="C20" s="138"/>
      <c r="D20" s="134">
        <v>121</v>
      </c>
      <c r="E20" s="134"/>
      <c r="F20" s="135">
        <v>259</v>
      </c>
      <c r="G20" s="135"/>
      <c r="H20" s="136">
        <f>D20-B20</f>
        <v>38</v>
      </c>
      <c r="I20" s="136"/>
      <c r="J20" s="137">
        <f>F20-D20</f>
        <v>138</v>
      </c>
      <c r="K20" s="137"/>
      <c r="L20" s="137">
        <f>F20-B20</f>
        <v>176</v>
      </c>
      <c r="M20" s="137"/>
      <c r="N20" s="148">
        <v>21</v>
      </c>
      <c r="O20" s="148"/>
      <c r="P20" s="151">
        <v>29</v>
      </c>
      <c r="Q20" s="152"/>
    </row>
    <row r="21" spans="1:17" ht="18" customHeight="1">
      <c r="A21" s="46" t="s">
        <v>0</v>
      </c>
      <c r="B21" s="139">
        <v>0</v>
      </c>
      <c r="C21" s="139"/>
      <c r="D21" s="140">
        <v>14</v>
      </c>
      <c r="E21" s="140"/>
      <c r="F21" s="141">
        <v>20</v>
      </c>
      <c r="G21" s="141"/>
      <c r="H21" s="142">
        <f t="shared" ref="H21:H25" si="8">D21-B21</f>
        <v>14</v>
      </c>
      <c r="I21" s="142"/>
      <c r="J21" s="133">
        <f t="shared" ref="J21:J26" si="9">F21-D21</f>
        <v>6</v>
      </c>
      <c r="K21" s="133"/>
      <c r="L21" s="133">
        <f t="shared" ref="L21:L25" si="10">F21-B21</f>
        <v>20</v>
      </c>
      <c r="M21" s="133"/>
      <c r="N21" s="149">
        <v>1</v>
      </c>
      <c r="O21" s="149"/>
      <c r="P21" s="153">
        <v>6</v>
      </c>
      <c r="Q21" s="154"/>
    </row>
    <row r="22" spans="1:17" ht="18" customHeight="1">
      <c r="A22" s="57" t="s">
        <v>1</v>
      </c>
      <c r="B22" s="143">
        <v>0</v>
      </c>
      <c r="C22" s="143"/>
      <c r="D22" s="144">
        <v>0</v>
      </c>
      <c r="E22" s="144"/>
      <c r="F22" s="80">
        <v>0</v>
      </c>
      <c r="G22" s="81"/>
      <c r="H22" s="145">
        <f t="shared" si="8"/>
        <v>0</v>
      </c>
      <c r="I22" s="146"/>
      <c r="J22" s="147">
        <f t="shared" si="9"/>
        <v>0</v>
      </c>
      <c r="K22" s="147"/>
      <c r="L22" s="147">
        <f t="shared" si="10"/>
        <v>0</v>
      </c>
      <c r="M22" s="147"/>
      <c r="N22" s="150">
        <v>0</v>
      </c>
      <c r="O22" s="150"/>
      <c r="P22" s="155">
        <v>0</v>
      </c>
      <c r="Q22" s="156"/>
    </row>
    <row r="23" spans="1:17" ht="18" customHeight="1" thickBot="1">
      <c r="A23" s="68" t="s">
        <v>41</v>
      </c>
      <c r="B23" s="180"/>
      <c r="C23" s="181"/>
      <c r="D23" s="182"/>
      <c r="E23" s="183"/>
      <c r="F23" s="184"/>
      <c r="G23" s="185"/>
      <c r="H23" s="186">
        <f t="shared" si="8"/>
        <v>0</v>
      </c>
      <c r="I23" s="187"/>
      <c r="J23" s="188">
        <f t="shared" si="9"/>
        <v>0</v>
      </c>
      <c r="K23" s="189"/>
      <c r="L23" s="188">
        <f t="shared" si="10"/>
        <v>0</v>
      </c>
      <c r="M23" s="189"/>
      <c r="N23" s="157"/>
      <c r="O23" s="158"/>
      <c r="P23" s="171"/>
      <c r="Q23" s="172"/>
    </row>
    <row r="24" spans="1:17" ht="18" customHeight="1" thickBot="1">
      <c r="A24" s="33" t="s">
        <v>3</v>
      </c>
      <c r="B24" s="138">
        <v>1</v>
      </c>
      <c r="C24" s="138"/>
      <c r="D24" s="134">
        <v>2</v>
      </c>
      <c r="E24" s="134"/>
      <c r="F24" s="135">
        <v>0</v>
      </c>
      <c r="G24" s="135"/>
      <c r="H24" s="136">
        <f t="shared" si="8"/>
        <v>1</v>
      </c>
      <c r="I24" s="136"/>
      <c r="J24" s="137">
        <f t="shared" si="9"/>
        <v>-2</v>
      </c>
      <c r="K24" s="137"/>
      <c r="L24" s="137">
        <f t="shared" si="10"/>
        <v>-1</v>
      </c>
      <c r="M24" s="137"/>
      <c r="N24" s="148">
        <v>0</v>
      </c>
      <c r="O24" s="148"/>
      <c r="P24" s="151">
        <v>1</v>
      </c>
      <c r="Q24" s="152"/>
    </row>
    <row r="25" spans="1:17" ht="18" customHeight="1" thickBot="1">
      <c r="A25" s="33" t="s">
        <v>4</v>
      </c>
      <c r="B25" s="138">
        <v>9</v>
      </c>
      <c r="C25" s="138"/>
      <c r="D25" s="134">
        <v>13</v>
      </c>
      <c r="E25" s="134"/>
      <c r="F25" s="135">
        <v>54</v>
      </c>
      <c r="G25" s="135"/>
      <c r="H25" s="136">
        <f t="shared" si="8"/>
        <v>4</v>
      </c>
      <c r="I25" s="136"/>
      <c r="J25" s="137">
        <f t="shared" si="9"/>
        <v>41</v>
      </c>
      <c r="K25" s="137"/>
      <c r="L25" s="137">
        <f t="shared" si="10"/>
        <v>45</v>
      </c>
      <c r="M25" s="137"/>
      <c r="N25" s="148">
        <v>26</v>
      </c>
      <c r="O25" s="148"/>
      <c r="P25" s="151">
        <v>35</v>
      </c>
      <c r="Q25" s="152"/>
    </row>
    <row r="26" spans="1:17" ht="18" customHeight="1" thickBot="1">
      <c r="A26" s="33" t="s">
        <v>16</v>
      </c>
      <c r="B26" s="138" t="s">
        <v>39</v>
      </c>
      <c r="C26" s="138"/>
      <c r="D26" s="134">
        <v>216</v>
      </c>
      <c r="E26" s="134"/>
      <c r="F26" s="135">
        <v>229</v>
      </c>
      <c r="G26" s="135"/>
      <c r="H26" s="136">
        <v>216</v>
      </c>
      <c r="I26" s="136"/>
      <c r="J26" s="137">
        <f t="shared" si="9"/>
        <v>13</v>
      </c>
      <c r="K26" s="137"/>
      <c r="L26" s="137">
        <v>229</v>
      </c>
      <c r="M26" s="137"/>
      <c r="N26" s="148">
        <v>0</v>
      </c>
      <c r="O26" s="148"/>
      <c r="P26" s="151">
        <v>0</v>
      </c>
      <c r="Q26" s="152"/>
    </row>
    <row r="27" spans="1:17" ht="18" customHeight="1" thickBot="1">
      <c r="A27" s="79" t="s">
        <v>11</v>
      </c>
      <c r="B27" s="138">
        <f>SUM(B20:C26)</f>
        <v>93</v>
      </c>
      <c r="C27" s="138"/>
      <c r="D27" s="134">
        <f>SUM(D20:E26)</f>
        <v>366</v>
      </c>
      <c r="E27" s="134"/>
      <c r="F27" s="135">
        <f>SUM(F20:G26)</f>
        <v>562</v>
      </c>
      <c r="G27" s="135"/>
      <c r="H27" s="136">
        <f>SUM(H20:I26)</f>
        <v>273</v>
      </c>
      <c r="I27" s="136"/>
      <c r="J27" s="137">
        <f>SUM(J20:K26)</f>
        <v>196</v>
      </c>
      <c r="K27" s="137"/>
      <c r="L27" s="137">
        <f>SUM(L20:M26)</f>
        <v>469</v>
      </c>
      <c r="M27" s="137"/>
      <c r="N27" s="148">
        <v>48</v>
      </c>
      <c r="O27" s="148"/>
      <c r="P27" s="151">
        <f>SUM(P20:Q26)</f>
        <v>71</v>
      </c>
      <c r="Q27" s="152"/>
    </row>
  </sheetData>
  <mergeCells count="83">
    <mergeCell ref="P26:Q26"/>
    <mergeCell ref="P27:Q27"/>
    <mergeCell ref="N23:O23"/>
    <mergeCell ref="B18:C19"/>
    <mergeCell ref="A18:A19"/>
    <mergeCell ref="N18:O19"/>
    <mergeCell ref="P18:Q19"/>
    <mergeCell ref="P23:Q23"/>
    <mergeCell ref="L18:M18"/>
    <mergeCell ref="H18:K18"/>
    <mergeCell ref="F18:G19"/>
    <mergeCell ref="D18:E19"/>
    <mergeCell ref="B23:C23"/>
    <mergeCell ref="D23:E23"/>
    <mergeCell ref="F23:G23"/>
    <mergeCell ref="H23:I23"/>
    <mergeCell ref="P20:Q20"/>
    <mergeCell ref="P21:Q21"/>
    <mergeCell ref="P22:Q22"/>
    <mergeCell ref="P24:Q24"/>
    <mergeCell ref="P25:Q25"/>
    <mergeCell ref="L25:M25"/>
    <mergeCell ref="L26:M26"/>
    <mergeCell ref="L27:M27"/>
    <mergeCell ref="N20:O20"/>
    <mergeCell ref="N21:O21"/>
    <mergeCell ref="N22:O22"/>
    <mergeCell ref="N24:O24"/>
    <mergeCell ref="N25:O25"/>
    <mergeCell ref="N26:O26"/>
    <mergeCell ref="L20:M20"/>
    <mergeCell ref="L21:M21"/>
    <mergeCell ref="L22:M22"/>
    <mergeCell ref="L24:M24"/>
    <mergeCell ref="N27:O27"/>
    <mergeCell ref="L23:M23"/>
    <mergeCell ref="B27:C27"/>
    <mergeCell ref="D27:E27"/>
    <mergeCell ref="F27:G27"/>
    <mergeCell ref="H27:I27"/>
    <mergeCell ref="J27:K27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2:C22"/>
    <mergeCell ref="D22:E22"/>
    <mergeCell ref="H22:I22"/>
    <mergeCell ref="J22:K22"/>
    <mergeCell ref="B24:C24"/>
    <mergeCell ref="D24:E24"/>
    <mergeCell ref="F24:G24"/>
    <mergeCell ref="H24:I24"/>
    <mergeCell ref="J24:K24"/>
    <mergeCell ref="J23:K23"/>
    <mergeCell ref="B20:C20"/>
    <mergeCell ref="B21:C21"/>
    <mergeCell ref="D21:E21"/>
    <mergeCell ref="F21:G21"/>
    <mergeCell ref="H21:I21"/>
    <mergeCell ref="J21:K21"/>
    <mergeCell ref="D20:E20"/>
    <mergeCell ref="F20:G20"/>
    <mergeCell ref="H20:I20"/>
    <mergeCell ref="J20:K20"/>
    <mergeCell ref="M4:N4"/>
    <mergeCell ref="O4:P4"/>
    <mergeCell ref="Q4:R4"/>
    <mergeCell ref="H19:I19"/>
    <mergeCell ref="J19:K19"/>
    <mergeCell ref="K4:L4"/>
    <mergeCell ref="L19:M19"/>
    <mergeCell ref="B4:B5"/>
    <mergeCell ref="C4:D4"/>
    <mergeCell ref="E4:F4"/>
    <mergeCell ref="G4:H4"/>
    <mergeCell ref="I4:J4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Sheet1 (2)</vt:lpstr>
      <vt:lpstr>Sheet2</vt:lpstr>
      <vt:lpstr>Sheet3</vt:lpstr>
      <vt:lpstr>Sheet2!Print_Area</vt:lpstr>
    </vt:vector>
  </TitlesOfParts>
  <Company>鳥取市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</dc:creator>
  <cp:lastModifiedBy>鳥取市</cp:lastModifiedBy>
  <cp:lastPrinted>2016-05-26T06:53:50Z</cp:lastPrinted>
  <dcterms:created xsi:type="dcterms:W3CDTF">2012-01-25T00:50:48Z</dcterms:created>
  <dcterms:modified xsi:type="dcterms:W3CDTF">2016-05-26T06:56:20Z</dcterms:modified>
</cp:coreProperties>
</file>