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00通常調査\Ｒ４\R4行財政改革課照会\230112 R3決算　下水道経営比較分析表\"/>
    </mc:Choice>
  </mc:AlternateContent>
  <workbookProtection workbookAlgorithmName="SHA-512" workbookHashValue="Mn7KvrpZqvi/LFN0r6nF2rvKXbETilFaL5daiOLUqeA4Dzl/19l0PLw5kb2lSiUCrGRS5B2EMLWnWu461KlreA==" workbookSaltValue="Xr5FL6onrYDtl4vjk5oZb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<sst xmlns="http://schemas.openxmlformats.org/spreadsheetml/2006/main" count="231" uniqueCount="116">
  <si>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</si>
  <si>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</si>
  <si>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</si>
  <si>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</si>
  <si>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</si>
  <si>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</si>
  <si>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</si>
  <si>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</si>
  <si>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</si>
  <si>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</si>
  <si>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</si>
  <si>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</si>
  <si>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</si>
  <si>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</si>
  <si>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</si>
  <si>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</si>
  <si>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</si>
  <si>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</si>
  <si>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</si>
  <si>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</si>
  <si>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</si>
  <si>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</si>
  <si>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</si>
  <si>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</si>
  <si>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</si>
  <si>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</si>
  <si>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</si>
  <si>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</si>
  <si>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</si>
  <si>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</si>
  <si>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</si>
  <si>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</si>
  <si>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</si>
  <si>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</si>
  <si>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</si>
  <si>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</si>
  <si>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</si>
  <si>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</si>
  <si>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</si>
  <si>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</si>
  <si>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</si>
  <si>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</si>
  <si>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</si>
  <si>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</si>
  <si>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</si>
  <si>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</si>
  <si>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</si>
  <si>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</si>
  <si>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</si>
  <si>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</si>
  <si>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</si>
  <si>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</si>
  <si>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</si>
  <si>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</si>
  <si>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</si>
  <si>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</si>
  <si>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</si>
  <si>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</si>
  <si>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</si>
  <si>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</si>
  <si>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</si>
  <si>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</si>
  <si>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</si>
  <si>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</si>
  <si>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</si>
  <si>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</si>
  <si>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</si>
  <si>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</si>
  <si>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</si>
  <si>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</si>
  <si>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</si>
  <si>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</si>
  <si>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</si>
  <si>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</si>
  <si>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</si>
  <si>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</si>
  <si>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</si>
  <si>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</si>
  <si>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</si>
  <si>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</si>
  <si>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</si>
  <si>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</si>
  <si>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</si>
  <si>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</si>
  <si>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</si>
  <si>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</si>
  <si>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</si>
  <si>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</si>
  <si>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</si>
  <si>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</si>
  <si>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</si>
  <si>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</si>
  <si>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</si>
  <si>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</si>
  <si>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</si>
  <si>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</si>
  <si>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</si>
  <si>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</si>
  <si>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</si>
  <si>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</si>
  <si>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</si>
  <si>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</si>
  <si>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</si>
  <si>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</si>
  <si>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</si>
  <si>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</si>
  <si>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</si>
  <si>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</si>
  <si>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</si>
  <si>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</si>
  <si>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</si>
  <si>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</si>
  <si>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</si>
  <si>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①小規模な事業であるが、他事業と同様、減価償却累計率は上昇傾向にあり注視が必要。
②平成12年度に整備を開始したことから法定耐用年数を超える管渠はない。</t>
    <rPh sb="12" eb="15">
      <t>タジギョウ</t>
    </rPh>
    <rPh sb="16" eb="18">
      <t>ドウヨウ</t>
    </rPh>
    <phoneticPr fontId="4"/>
  </si>
  <si>
    <t>本事業は、対象人口30名の小規模な事業である。したがって、使用料収入だけでは維持管理費や資本費を賄うことができない状況にあり、一般会計からの繰入金や公共下水道事業との一体的な運営が前提となっている。
施設の状況については、今後、老朽化の状況や地域の将来像を踏まえ、統廃合やダウンサイジングによる効率的な管理を行っていく必要がある。
こうした課題に対し、本市では「鳥取市下水道等事業経営戦略」を策定しており、この中に定めた各種目標の達成を通じて、経営の健全化や施設の効率的な管理や機能の維持に取組んでいる。なお、令和３年度は、PDCAサイクルに基づき同経営戦略の中間見直しを行った。</t>
    <phoneticPr fontId="4"/>
  </si>
  <si>
    <r>
      <rPr>
        <sz val="10"/>
        <rFont val="ＭＳ ゴシック"/>
        <family val="3"/>
        <charset val="128"/>
      </rPr>
      <t>①H30より、一般会計からの繰入金が増加したことにより経常収支比率が100％を上回っている。</t>
    </r>
    <r>
      <rPr>
        <sz val="10"/>
        <color rgb="FFFF0000"/>
        <rFont val="ＭＳ ゴシック"/>
        <family val="3"/>
        <charset val="128"/>
      </rPr>
      <t xml:space="preserve">
</t>
    </r>
    <r>
      <rPr>
        <sz val="10"/>
        <rFont val="ＭＳ ゴシック"/>
        <family val="3"/>
        <charset val="128"/>
      </rPr>
      <t>②累積欠損は発生していないものの、総収益の大部分を一般会計からの繰入金で賄っている事業である。</t>
    </r>
    <r>
      <rPr>
        <sz val="10"/>
        <color theme="1"/>
        <rFont val="ＭＳ ゴシック"/>
        <family val="3"/>
        <charset val="128"/>
      </rPr>
      <t xml:space="preserve">
</t>
    </r>
    <r>
      <rPr>
        <sz val="10"/>
        <rFont val="ＭＳ ゴシック"/>
        <family val="3"/>
        <charset val="128"/>
      </rPr>
      <t xml:space="preserve">③企業債のの現金預金が増加しており、流動比率は上昇傾向にある。
</t>
    </r>
    <r>
      <rPr>
        <sz val="10"/>
        <color theme="1"/>
        <rFont val="ＭＳ ゴシック"/>
        <family val="3"/>
        <charset val="128"/>
      </rPr>
      <t xml:space="preserve">④既存の企業債の償還に伴い、企業債残高対事業費規模比率は低下した。「企業債の償還に要する資金の全部又は一部を一般会計において負担する額」について減価償却費相当額の負担区分を整理した。
</t>
    </r>
    <r>
      <rPr>
        <sz val="10"/>
        <rFont val="ＭＳ ゴシック"/>
        <family val="3"/>
        <charset val="128"/>
      </rPr>
      <t>⑤経費回収率は、料金収入の減少及び維持管理費に係る汚水処理費が増加したことにより低下した。</t>
    </r>
    <r>
      <rPr>
        <sz val="10"/>
        <color rgb="FFFF0000"/>
        <rFont val="ＭＳ ゴシック"/>
        <family val="3"/>
        <charset val="128"/>
      </rPr>
      <t xml:space="preserve">
</t>
    </r>
    <r>
      <rPr>
        <sz val="10"/>
        <rFont val="ＭＳ ゴシック"/>
        <family val="3"/>
        <charset val="128"/>
      </rPr>
      <t xml:space="preserve">⑥有収水量の減少及び汚水処理費が増加したことにより、汚水処理原価は増加した。
</t>
    </r>
    <r>
      <rPr>
        <sz val="10"/>
        <color theme="1"/>
        <rFont val="ＭＳ ゴシック"/>
        <family val="3"/>
        <charset val="128"/>
      </rPr>
      <t>⑦施設利用率は、全国並びに類似団体の平均値と比べても高い水準にある。
⑧水洗化率は100％を達成している。</t>
    </r>
    <rPh sb="98" eb="101">
      <t>キギョウサイ</t>
    </rPh>
    <rPh sb="115" eb="117">
      <t>リュウドウ</t>
    </rPh>
    <rPh sb="117" eb="119">
      <t>ヒリツ</t>
    </rPh>
    <rPh sb="120" eb="122">
      <t>ジョウショウ</t>
    </rPh>
    <rPh sb="122" eb="124">
      <t>ケイコウ</t>
    </rPh>
    <rPh sb="231" eb="235">
      <t>リョウキンシュウニュウ</t>
    </rPh>
    <rPh sb="236" eb="238">
      <t>ゲンショウ</t>
    </rPh>
    <rPh sb="238" eb="239">
      <t>オヨ</t>
    </rPh>
    <rPh sb="271" eb="275">
      <t>ユウシュウスイリョウ</t>
    </rPh>
    <rPh sb="276" eb="278">
      <t>ゲンショウ</t>
    </rPh>
    <rPh sb="278" eb="279">
      <t>オヨ</t>
    </rPh>
    <rPh sb="347" eb="351">
      <t>スイセンカリツ</t>
    </rPh>
    <rPh sb="357" eb="359">
      <t>タッセイ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</si>
</sst>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CE-4748-98CC-6DAD4143C8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CE-4748-98CC-6DAD4143C8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64.290000000000006</c:v>
                </c:pt>
                <c:pt idx="1">
                  <c:v>71.430000000000007</c:v>
                </c:pt>
                <c:pt idx="2">
                  <c:v>57.14</c:v>
                </c:pt>
                <c:pt idx="3">
                  <c:v>57.14</c:v>
                </c:pt>
                <c:pt idx="4">
                  <c:v>57.14</c:v>
                </c:pt>
              </c:numCache>
            </c:numRef>
          </c:val>
          <c:extLst>
            <c:ext xmlns:c16="http://schemas.microsoft.com/office/drawing/2014/chart" uri="{C3380CC4-5D6E-409C-BE32-E72D297353CC}">
              <c16:uniqueId val="{00000000-489A-4E8F-9013-3AD4161296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489A-4E8F-9013-3AD4161296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C51-4CC4-B3EB-DB59982814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BC51-4CC4-B3EB-DB59982814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89.02</c:v>
                </c:pt>
                <c:pt idx="1">
                  <c:v>103.42</c:v>
                </c:pt>
                <c:pt idx="2">
                  <c:v>101.58</c:v>
                </c:pt>
                <c:pt idx="3">
                  <c:v>102.33</c:v>
                </c:pt>
                <c:pt idx="4">
                  <c:v>102.45</c:v>
                </c:pt>
              </c:numCache>
            </c:numRef>
          </c:val>
          <c:extLst>
            <c:ext xmlns:c16="http://schemas.microsoft.com/office/drawing/2014/chart" uri="{C3380CC4-5D6E-409C-BE32-E72D297353CC}">
              <c16:uniqueId val="{00000000-E7B0-4D3F-9688-DA293A0F89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97.69</c:v>
                </c:pt>
                <c:pt idx="1">
                  <c:v>91.26</c:v>
                </c:pt>
                <c:pt idx="2">
                  <c:v>99.2</c:v>
                </c:pt>
                <c:pt idx="3">
                  <c:v>100.42</c:v>
                </c:pt>
                <c:pt idx="4">
                  <c:v>98.03</c:v>
                </c:pt>
              </c:numCache>
            </c:numRef>
          </c:val>
          <c:smooth val="0"/>
          <c:extLst>
            <c:ext xmlns:c16="http://schemas.microsoft.com/office/drawing/2014/chart" uri="{C3380CC4-5D6E-409C-BE32-E72D297353CC}">
              <c16:uniqueId val="{00000001-E7B0-4D3F-9688-DA293A0F89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27.56</c:v>
                </c:pt>
                <c:pt idx="1">
                  <c:v>28.77</c:v>
                </c:pt>
                <c:pt idx="2">
                  <c:v>33</c:v>
                </c:pt>
                <c:pt idx="3">
                  <c:v>37.24</c:v>
                </c:pt>
                <c:pt idx="4">
                  <c:v>41.47</c:v>
                </c:pt>
              </c:numCache>
            </c:numRef>
          </c:val>
          <c:extLst>
            <c:ext xmlns:c16="http://schemas.microsoft.com/office/drawing/2014/chart" uri="{C3380CC4-5D6E-409C-BE32-E72D297353CC}">
              <c16:uniqueId val="{00000000-76B7-4D3A-B521-03A5BDE4A8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31.73</c:v>
                </c:pt>
                <c:pt idx="1">
                  <c:v>30.28</c:v>
                </c:pt>
                <c:pt idx="2">
                  <c:v>31</c:v>
                </c:pt>
                <c:pt idx="3">
                  <c:v>29.28</c:v>
                </c:pt>
                <c:pt idx="4">
                  <c:v>32.380000000000003</c:v>
                </c:pt>
              </c:numCache>
            </c:numRef>
          </c:val>
          <c:smooth val="0"/>
          <c:extLst>
            <c:ext xmlns:c16="http://schemas.microsoft.com/office/drawing/2014/chart" uri="{C3380CC4-5D6E-409C-BE32-E72D297353CC}">
              <c16:uniqueId val="{00000001-76B7-4D3A-B521-03A5BDE4A8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05-48A1-838D-B3CD509D1A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05-48A1-838D-B3CD509D1A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DB-43BC-9026-DE99397608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1037.73</c:v>
                </c:pt>
                <c:pt idx="1">
                  <c:v>1597.09</c:v>
                </c:pt>
                <c:pt idx="2">
                  <c:v>1500.46</c:v>
                </c:pt>
                <c:pt idx="3">
                  <c:v>762.05</c:v>
                </c:pt>
                <c:pt idx="4">
                  <c:v>755.68</c:v>
                </c:pt>
              </c:numCache>
            </c:numRef>
          </c:val>
          <c:smooth val="0"/>
          <c:extLst>
            <c:ext xmlns:c16="http://schemas.microsoft.com/office/drawing/2014/chart" uri="{C3380CC4-5D6E-409C-BE32-E72D297353CC}">
              <c16:uniqueId val="{00000001-BFDB-43BC-9026-DE99397608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67.290000000000006</c:v>
                </c:pt>
                <c:pt idx="1">
                  <c:v>111.68</c:v>
                </c:pt>
                <c:pt idx="2">
                  <c:v>141.1</c:v>
                </c:pt>
                <c:pt idx="3">
                  <c:v>151.85</c:v>
                </c:pt>
                <c:pt idx="4">
                  <c:v>173.66</c:v>
                </c:pt>
              </c:numCache>
            </c:numRef>
          </c:val>
          <c:extLst>
            <c:ext xmlns:c16="http://schemas.microsoft.com/office/drawing/2014/chart" uri="{C3380CC4-5D6E-409C-BE32-E72D297353CC}">
              <c16:uniqueId val="{00000000-7E08-487D-B202-D94F3499B4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89.03</c:v>
                </c:pt>
                <c:pt idx="1">
                  <c:v>88.56</c:v>
                </c:pt>
                <c:pt idx="2">
                  <c:v>81.260000000000005</c:v>
                </c:pt>
                <c:pt idx="3">
                  <c:v>92.61</c:v>
                </c:pt>
                <c:pt idx="4">
                  <c:v>91.41</c:v>
                </c:pt>
              </c:numCache>
            </c:numRef>
          </c:val>
          <c:smooth val="0"/>
          <c:extLst>
            <c:ext xmlns:c16="http://schemas.microsoft.com/office/drawing/2014/chart" uri="{C3380CC4-5D6E-409C-BE32-E72D297353CC}">
              <c16:uniqueId val="{00000001-7E08-487D-B202-D94F3499B4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6234.16</c:v>
                </c:pt>
                <c:pt idx="1">
                  <c:v>7928.67</c:v>
                </c:pt>
                <c:pt idx="2">
                  <c:v>7714.46</c:v>
                </c:pt>
                <c:pt idx="3">
                  <c:v>7906.8</c:v>
                </c:pt>
                <c:pt idx="4">
                  <c:v>2285.08</c:v>
                </c:pt>
              </c:numCache>
            </c:numRef>
          </c:val>
          <c:extLst>
            <c:ext xmlns:c16="http://schemas.microsoft.com/office/drawing/2014/chart" uri="{C3380CC4-5D6E-409C-BE32-E72D297353CC}">
              <c16:uniqueId val="{00000000-1197-4B47-B2A6-4B40A18E2E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1197-4B47-B2A6-4B40A18E2E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35.83</c:v>
                </c:pt>
                <c:pt idx="1">
                  <c:v>33.56</c:v>
                </c:pt>
                <c:pt idx="2">
                  <c:v>29.81</c:v>
                </c:pt>
                <c:pt idx="3">
                  <c:v>21.26</c:v>
                </c:pt>
                <c:pt idx="4">
                  <c:v>20.02</c:v>
                </c:pt>
              </c:numCache>
            </c:numRef>
          </c:val>
          <c:extLst>
            <c:ext xmlns:c16="http://schemas.microsoft.com/office/drawing/2014/chart" uri="{C3380CC4-5D6E-409C-BE32-E72D297353CC}">
              <c16:uniqueId val="{00000000-91F8-4142-8799-C180203ED9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91F8-4142-8799-C180203ED9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406.68</c:v>
                </c:pt>
                <c:pt idx="1">
                  <c:v>431.65</c:v>
                </c:pt>
                <c:pt idx="2">
                  <c:v>490.49</c:v>
                </c:pt>
                <c:pt idx="3">
                  <c:v>679.16</c:v>
                </c:pt>
                <c:pt idx="4">
                  <c:v>718.6</c:v>
                </c:pt>
              </c:numCache>
            </c:numRef>
          </c:val>
          <c:extLst>
            <c:ext xmlns:c16="http://schemas.microsoft.com/office/drawing/2014/chart" uri="{C3380CC4-5D6E-409C-BE32-E72D297353CC}">
              <c16:uniqueId val="{00000000-F729-441D-9E14-1167D3FD58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F729-441D-9E14-1167D3FD58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9" zoomScale="85" zoomScaleNormal="8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鳥取市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5">
        <f>データ!S6</f>
        <v>184557</v>
      </c>
      <c r="AM8" s="45"/>
      <c r="AN8" s="45"/>
      <c r="AO8" s="45"/>
      <c r="AP8" s="45"/>
      <c r="AQ8" s="45"/>
      <c r="AR8" s="45"/>
      <c r="AS8" s="45"/>
      <c r="AT8" s="46">
        <f>データ!T6</f>
        <v>765.31</v>
      </c>
      <c r="AU8" s="46"/>
      <c r="AV8" s="46"/>
      <c r="AW8" s="46"/>
      <c r="AX8" s="46"/>
      <c r="AY8" s="46"/>
      <c r="AZ8" s="46"/>
      <c r="BA8" s="46"/>
      <c r="BB8" s="46">
        <f>データ!U6</f>
        <v>241.15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25.41</v>
      </c>
      <c r="J10" s="46"/>
      <c r="K10" s="46"/>
      <c r="L10" s="46"/>
      <c r="M10" s="46"/>
      <c r="N10" s="46"/>
      <c r="O10" s="46"/>
      <c r="P10" s="46">
        <f>データ!P6</f>
        <v>0.02</v>
      </c>
      <c r="Q10" s="46"/>
      <c r="R10" s="46"/>
      <c r="S10" s="46"/>
      <c r="T10" s="46"/>
      <c r="U10" s="46"/>
      <c r="V10" s="46"/>
      <c r="W10" s="46">
        <f>データ!Q6</f>
        <v>85.75</v>
      </c>
      <c r="X10" s="46"/>
      <c r="Y10" s="46"/>
      <c r="Z10" s="46"/>
      <c r="AA10" s="46"/>
      <c r="AB10" s="46"/>
      <c r="AC10" s="46"/>
      <c r="AD10" s="45">
        <f>データ!R6</f>
        <v>2767</v>
      </c>
      <c r="AE10" s="45"/>
      <c r="AF10" s="45"/>
      <c r="AG10" s="45"/>
      <c r="AH10" s="45"/>
      <c r="AI10" s="45"/>
      <c r="AJ10" s="45"/>
      <c r="AK10" s="2"/>
      <c r="AL10" s="45">
        <f>データ!V6</f>
        <v>30</v>
      </c>
      <c r="AM10" s="45"/>
      <c r="AN10" s="45"/>
      <c r="AO10" s="45"/>
      <c r="AP10" s="45"/>
      <c r="AQ10" s="45"/>
      <c r="AR10" s="45"/>
      <c r="AS10" s="45"/>
      <c r="AT10" s="46">
        <f>データ!W6</f>
        <v>0.02</v>
      </c>
      <c r="AU10" s="46"/>
      <c r="AV10" s="46"/>
      <c r="AW10" s="46"/>
      <c r="AX10" s="46"/>
      <c r="AY10" s="46"/>
      <c r="AZ10" s="46"/>
      <c r="BA10" s="46"/>
      <c r="BB10" s="46">
        <f>データ!X6</f>
        <v>1500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PD77wncdgXSGLPrguEYjf3gTJcQakHMywMezc4GkB4HDslzW8qGJIh0K1iQix9rq1etzBIZZsO+liOhrdXusaA==" saltValue="zu5eeo33hSe2dq9SaFwM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312011</v>
      </c>
      <c r="D6" s="19">
        <f t="shared" si="3"/>
        <v>46</v>
      </c>
      <c r="E6" s="19">
        <f t="shared" si="3"/>
        <v>17</v>
      </c>
      <c r="F6" s="19">
        <f t="shared" si="3"/>
        <v>9</v>
      </c>
      <c r="G6" s="19">
        <f t="shared" si="3"/>
        <v>0</v>
      </c>
      <c r="H6" s="19" t="str">
        <f t="shared" si="3"/>
        <v>鳥取県　鳥取市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25.41</v>
      </c>
      <c r="P6" s="20">
        <f t="shared" si="3"/>
        <v>0.02</v>
      </c>
      <c r="Q6" s="20">
        <f t="shared" si="3"/>
        <v>85.75</v>
      </c>
      <c r="R6" s="20">
        <f t="shared" si="3"/>
        <v>2767</v>
      </c>
      <c r="S6" s="20">
        <f t="shared" si="3"/>
        <v>184557</v>
      </c>
      <c r="T6" s="20">
        <f t="shared" si="3"/>
        <v>765.31</v>
      </c>
      <c r="U6" s="20">
        <f t="shared" si="3"/>
        <v>241.15</v>
      </c>
      <c r="V6" s="20">
        <f t="shared" si="3"/>
        <v>30</v>
      </c>
      <c r="W6" s="20">
        <f t="shared" si="3"/>
        <v>0.02</v>
      </c>
      <c r="X6" s="20">
        <f t="shared" si="3"/>
        <v>1500</v>
      </c>
      <c r="Y6" s="21">
        <f>IF(Y7="",NA(),Y7)</f>
        <v>89.02</v>
      </c>
      <c r="Z6" s="21">
        <f t="shared" ref="Z6:AH6" si="4">IF(Z7="",NA(),Z7)</f>
        <v>103.42</v>
      </c>
      <c r="AA6" s="21">
        <f t="shared" si="4"/>
        <v>101.58</v>
      </c>
      <c r="AB6" s="21">
        <f t="shared" si="4"/>
        <v>102.33</v>
      </c>
      <c r="AC6" s="21">
        <f t="shared" si="4"/>
        <v>102.45</v>
      </c>
      <c r="AD6" s="21">
        <f t="shared" si="4"/>
        <v>97.69</v>
      </c>
      <c r="AE6" s="21">
        <f t="shared" si="4"/>
        <v>91.26</v>
      </c>
      <c r="AF6" s="21">
        <f t="shared" si="4"/>
        <v>99.2</v>
      </c>
      <c r="AG6" s="21">
        <f t="shared" si="4"/>
        <v>100.42</v>
      </c>
      <c r="AH6" s="21">
        <f t="shared" si="4"/>
        <v>98.03</v>
      </c>
      <c r="AI6" s="20" t="str">
        <f>IF(AI7="","",IF(AI7="-","【-】","【"&amp;SUBSTITUTE(TEXT(AI7,"#,##0.00"),"-","△")&amp;"】"))</f>
        <v>【98.12】</v>
      </c>
      <c r="AJ6" s="20">
        <f>IF(AJ7="",NA(),AJ7)</f>
        <v>0</v>
      </c>
      <c r="AK6" s="20">
        <f t="shared" ref="AK6:AS6" si="5">IF(AK7="",NA(),AK7)</f>
        <v>0</v>
      </c>
      <c r="AL6" s="20">
        <f t="shared" si="5"/>
        <v>0</v>
      </c>
      <c r="AM6" s="20">
        <f t="shared" si="5"/>
        <v>0</v>
      </c>
      <c r="AN6" s="20">
        <f t="shared" si="5"/>
        <v>0</v>
      </c>
      <c r="AO6" s="21">
        <f t="shared" si="5"/>
        <v>1037.73</v>
      </c>
      <c r="AP6" s="21">
        <f t="shared" si="5"/>
        <v>1597.09</v>
      </c>
      <c r="AQ6" s="21">
        <f t="shared" si="5"/>
        <v>1500.46</v>
      </c>
      <c r="AR6" s="21">
        <f t="shared" si="5"/>
        <v>762.05</v>
      </c>
      <c r="AS6" s="21">
        <f t="shared" si="5"/>
        <v>755.68</v>
      </c>
      <c r="AT6" s="20" t="str">
        <f>IF(AT7="","",IF(AT7="-","【-】","【"&amp;SUBSTITUTE(TEXT(AT7,"#,##0.00"),"-","△")&amp;"】"))</f>
        <v>【736.54】</v>
      </c>
      <c r="AU6" s="21">
        <f>IF(AU7="",NA(),AU7)</f>
        <v>67.290000000000006</v>
      </c>
      <c r="AV6" s="21">
        <f t="shared" ref="AV6:BD6" si="6">IF(AV7="",NA(),AV7)</f>
        <v>111.68</v>
      </c>
      <c r="AW6" s="21">
        <f t="shared" si="6"/>
        <v>141.1</v>
      </c>
      <c r="AX6" s="21">
        <f t="shared" si="6"/>
        <v>151.85</v>
      </c>
      <c r="AY6" s="21">
        <f t="shared" si="6"/>
        <v>173.66</v>
      </c>
      <c r="AZ6" s="21">
        <f t="shared" si="6"/>
        <v>89.03</v>
      </c>
      <c r="BA6" s="21">
        <f t="shared" si="6"/>
        <v>88.56</v>
      </c>
      <c r="BB6" s="21">
        <f t="shared" si="6"/>
        <v>81.260000000000005</v>
      </c>
      <c r="BC6" s="21">
        <f t="shared" si="6"/>
        <v>92.61</v>
      </c>
      <c r="BD6" s="21">
        <f t="shared" si="6"/>
        <v>91.41</v>
      </c>
      <c r="BE6" s="20" t="str">
        <f>IF(BE7="","",IF(BE7="-","【-】","【"&amp;SUBSTITUTE(TEXT(BE7,"#,##0.00"),"-","△")&amp;"】"))</f>
        <v>【91.53】</v>
      </c>
      <c r="BF6" s="21">
        <f>IF(BF7="",NA(),BF7)</f>
        <v>6234.16</v>
      </c>
      <c r="BG6" s="21">
        <f t="shared" ref="BG6:BO6" si="7">IF(BG7="",NA(),BG7)</f>
        <v>7928.67</v>
      </c>
      <c r="BH6" s="21">
        <f t="shared" si="7"/>
        <v>7714.46</v>
      </c>
      <c r="BI6" s="21">
        <f t="shared" si="7"/>
        <v>7906.8</v>
      </c>
      <c r="BJ6" s="21">
        <f t="shared" si="7"/>
        <v>2285.08</v>
      </c>
      <c r="BK6" s="21">
        <f t="shared" si="7"/>
        <v>1759.36</v>
      </c>
      <c r="BL6" s="21">
        <f t="shared" si="7"/>
        <v>1837.88</v>
      </c>
      <c r="BM6" s="21">
        <f t="shared" si="7"/>
        <v>1748.51</v>
      </c>
      <c r="BN6" s="21">
        <f t="shared" si="7"/>
        <v>1640.16</v>
      </c>
      <c r="BO6" s="21">
        <f t="shared" si="7"/>
        <v>1521.05</v>
      </c>
      <c r="BP6" s="20" t="str">
        <f>IF(BP7="","",IF(BP7="-","【-】","【"&amp;SUBSTITUTE(TEXT(BP7,"#,##0.00"),"-","△")&amp;"】"))</f>
        <v>【1,522.01】</v>
      </c>
      <c r="BQ6" s="21">
        <f>IF(BQ7="",NA(),BQ7)</f>
        <v>35.83</v>
      </c>
      <c r="BR6" s="21">
        <f t="shared" ref="BR6:BZ6" si="8">IF(BR7="",NA(),BR7)</f>
        <v>33.56</v>
      </c>
      <c r="BS6" s="21">
        <f t="shared" si="8"/>
        <v>29.81</v>
      </c>
      <c r="BT6" s="21">
        <f t="shared" si="8"/>
        <v>21.26</v>
      </c>
      <c r="BU6" s="21">
        <f t="shared" si="8"/>
        <v>20.02</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406.68</v>
      </c>
      <c r="CC6" s="21">
        <f t="shared" ref="CC6:CK6" si="9">IF(CC7="",NA(),CC7)</f>
        <v>431.65</v>
      </c>
      <c r="CD6" s="21">
        <f t="shared" si="9"/>
        <v>490.49</v>
      </c>
      <c r="CE6" s="21">
        <f t="shared" si="9"/>
        <v>679.16</v>
      </c>
      <c r="CF6" s="21">
        <f t="shared" si="9"/>
        <v>718.6</v>
      </c>
      <c r="CG6" s="21">
        <f t="shared" si="9"/>
        <v>508.64</v>
      </c>
      <c r="CH6" s="21">
        <f t="shared" si="9"/>
        <v>525.22</v>
      </c>
      <c r="CI6" s="21">
        <f t="shared" si="9"/>
        <v>520.91999999999996</v>
      </c>
      <c r="CJ6" s="21">
        <f t="shared" si="9"/>
        <v>486.77</v>
      </c>
      <c r="CK6" s="21">
        <f t="shared" si="9"/>
        <v>502.1</v>
      </c>
      <c r="CL6" s="20" t="str">
        <f>IF(CL7="","",IF(CL7="-","【-】","【"&amp;SUBSTITUTE(TEXT(CL7,"#,##0.00"),"-","△")&amp;"】"))</f>
        <v>【497.52】</v>
      </c>
      <c r="CM6" s="21">
        <f>IF(CM7="",NA(),CM7)</f>
        <v>64.290000000000006</v>
      </c>
      <c r="CN6" s="21">
        <f t="shared" ref="CN6:CV6" si="10">IF(CN7="",NA(),CN7)</f>
        <v>71.430000000000007</v>
      </c>
      <c r="CO6" s="21">
        <f t="shared" si="10"/>
        <v>57.14</v>
      </c>
      <c r="CP6" s="21">
        <f t="shared" si="10"/>
        <v>57.14</v>
      </c>
      <c r="CQ6" s="21">
        <f t="shared" si="10"/>
        <v>57.14</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100</v>
      </c>
      <c r="CY6" s="21">
        <f t="shared" ref="CY6:DG6" si="11">IF(CY7="",NA(),CY7)</f>
        <v>100</v>
      </c>
      <c r="CZ6" s="21">
        <f t="shared" si="11"/>
        <v>100</v>
      </c>
      <c r="DA6" s="21">
        <f t="shared" si="11"/>
        <v>100</v>
      </c>
      <c r="DB6" s="21">
        <f t="shared" si="11"/>
        <v>100</v>
      </c>
      <c r="DC6" s="21">
        <f t="shared" si="11"/>
        <v>89.88</v>
      </c>
      <c r="DD6" s="21">
        <f t="shared" si="11"/>
        <v>91.52</v>
      </c>
      <c r="DE6" s="21">
        <f t="shared" si="11"/>
        <v>90.33</v>
      </c>
      <c r="DF6" s="21">
        <f t="shared" si="11"/>
        <v>90.04</v>
      </c>
      <c r="DG6" s="21">
        <f t="shared" si="11"/>
        <v>90.58</v>
      </c>
      <c r="DH6" s="20" t="str">
        <f>IF(DH7="","",IF(DH7="-","【-】","【"&amp;SUBSTITUTE(TEXT(DH7,"#,##0.00"),"-","△")&amp;"】"))</f>
        <v>【90.42】</v>
      </c>
      <c r="DI6" s="21">
        <f>IF(DI7="",NA(),DI7)</f>
        <v>27.56</v>
      </c>
      <c r="DJ6" s="21">
        <f t="shared" ref="DJ6:DR6" si="12">IF(DJ7="",NA(),DJ7)</f>
        <v>28.77</v>
      </c>
      <c r="DK6" s="21">
        <f t="shared" si="12"/>
        <v>33</v>
      </c>
      <c r="DL6" s="21">
        <f t="shared" si="12"/>
        <v>37.24</v>
      </c>
      <c r="DM6" s="21">
        <f t="shared" si="12"/>
        <v>41.47</v>
      </c>
      <c r="DN6" s="21">
        <f t="shared" si="12"/>
        <v>31.73</v>
      </c>
      <c r="DO6" s="21">
        <f t="shared" si="12"/>
        <v>30.28</v>
      </c>
      <c r="DP6" s="21">
        <f t="shared" si="12"/>
        <v>31</v>
      </c>
      <c r="DQ6" s="21">
        <f t="shared" si="12"/>
        <v>29.28</v>
      </c>
      <c r="DR6" s="21">
        <f t="shared" si="12"/>
        <v>32.380000000000003</v>
      </c>
      <c r="DS6" s="20" t="str">
        <f>IF(DS7="","",IF(DS7="-","【-】","【"&amp;SUBSTITUTE(TEXT(DS7,"#,##0.00"),"-","△")&amp;"】"))</f>
        <v>【31.92】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2">
      <c r="A7" s="14"/>
      <c r="B7" s="23">
        <v>2021</v>
      </c>
      <c r="C7" s="23">
        <v>312011</v>
      </c>
      <c r="D7" s="23">
        <v>46</v>
      </c>
      <c r="E7" s="23">
        <v>17</v>
      </c>
      <c r="F7" s="23">
        <v>9</v>
      </c>
      <c r="G7" s="23">
        <v>0</v>
      </c>
      <c r="H7" s="23" t="s">
        <v>96</v>
      </c>
      <c r="I7" s="23" t="s">
        <v>97</v>
      </c>
      <c r="J7" s="23" t="s">
        <v>98</v>
      </c>
      <c r="K7" s="23" t="s">
        <v>99</v>
      </c>
      <c r="L7" s="23" t="s">
        <v>100</v>
      </c>
      <c r="M7" s="23" t="s">
        <v>101</v>
      </c>
      <c r="N7" s="24" t="s">
        <v>102</v>
      </c>
      <c r="O7" s="24">
        <v>25.41</v>
      </c>
      <c r="P7" s="24">
        <v>0.02</v>
      </c>
      <c r="Q7" s="24">
        <v>85.75</v>
      </c>
      <c r="R7" s="24">
        <v>2767</v>
      </c>
      <c r="S7" s="24">
        <v>184557</v>
      </c>
      <c r="T7" s="24">
        <v>765.31</v>
      </c>
      <c r="U7" s="24">
        <v>241.15</v>
      </c>
      <c r="V7" s="24">
        <v>30</v>
      </c>
      <c r="W7" s="24">
        <v>0.02</v>
      </c>
      <c r="X7" s="24">
        <v>1500</v>
      </c>
      <c r="Y7" s="24">
        <v>89.02</v>
      </c>
      <c r="Z7" s="24">
        <v>103.42</v>
      </c>
      <c r="AA7" s="24">
        <v>101.58</v>
      </c>
      <c r="AB7" s="24">
        <v>102.33</v>
      </c>
      <c r="AC7" s="24">
        <v>102.45</v>
      </c>
      <c r="AD7" s="24">
        <v>97.69</v>
      </c>
      <c r="AE7" s="24">
        <v>91.26</v>
      </c>
      <c r="AF7" s="24">
        <v>99.2</v>
      </c>
      <c r="AG7" s="24">
        <v>100.42</v>
      </c>
      <c r="AH7" s="24">
        <v>98.03</v>
      </c>
      <c r="AI7" s="24">
        <v>98.12</v>
      </c>
      <c r="AJ7" s="24">
        <v>0</v>
      </c>
      <c r="AK7" s="24">
        <v>0</v>
      </c>
      <c r="AL7" s="24">
        <v>0</v>
      </c>
      <c r="AM7" s="24">
        <v>0</v>
      </c>
      <c r="AN7" s="24">
        <v>0</v>
      </c>
      <c r="AO7" s="24">
        <v>1037.73</v>
      </c>
      <c r="AP7" s="24">
        <v>1597.09</v>
      </c>
      <c r="AQ7" s="24">
        <v>1500.46</v>
      </c>
      <c r="AR7" s="24">
        <v>762.05</v>
      </c>
      <c r="AS7" s="24">
        <v>755.68</v>
      </c>
      <c r="AT7" s="24">
        <v>736.54</v>
      </c>
      <c r="AU7" s="24">
        <v>67.290000000000006</v>
      </c>
      <c r="AV7" s="24">
        <v>111.68</v>
      </c>
      <c r="AW7" s="24">
        <v>141.1</v>
      </c>
      <c r="AX7" s="24">
        <v>151.85</v>
      </c>
      <c r="AY7" s="24">
        <v>173.66</v>
      </c>
      <c r="AZ7" s="24">
        <v>89.03</v>
      </c>
      <c r="BA7" s="24">
        <v>88.56</v>
      </c>
      <c r="BB7" s="24">
        <v>81.260000000000005</v>
      </c>
      <c r="BC7" s="24">
        <v>92.61</v>
      </c>
      <c r="BD7" s="24">
        <v>91.41</v>
      </c>
      <c r="BE7" s="24">
        <v>91.53</v>
      </c>
      <c r="BF7" s="24">
        <v>6234.16</v>
      </c>
      <c r="BG7" s="24">
        <v>7928.67</v>
      </c>
      <c r="BH7" s="24">
        <v>7714.46</v>
      </c>
      <c r="BI7" s="24">
        <v>7906.8</v>
      </c>
      <c r="BJ7" s="24">
        <v>2285.08</v>
      </c>
      <c r="BK7" s="24">
        <v>1759.36</v>
      </c>
      <c r="BL7" s="24">
        <v>1837.88</v>
      </c>
      <c r="BM7" s="24">
        <v>1748.51</v>
      </c>
      <c r="BN7" s="24">
        <v>1640.16</v>
      </c>
      <c r="BO7" s="24">
        <v>1521.05</v>
      </c>
      <c r="BP7" s="24">
        <v>1522.01</v>
      </c>
      <c r="BQ7" s="24">
        <v>35.83</v>
      </c>
      <c r="BR7" s="24">
        <v>33.56</v>
      </c>
      <c r="BS7" s="24">
        <v>29.81</v>
      </c>
      <c r="BT7" s="24">
        <v>21.26</v>
      </c>
      <c r="BU7" s="24">
        <v>20.02</v>
      </c>
      <c r="BV7" s="24">
        <v>37.200000000000003</v>
      </c>
      <c r="BW7" s="24">
        <v>35.03</v>
      </c>
      <c r="BX7" s="24">
        <v>34.99</v>
      </c>
      <c r="BY7" s="24">
        <v>38.270000000000003</v>
      </c>
      <c r="BZ7" s="24">
        <v>37.520000000000003</v>
      </c>
      <c r="CA7" s="24">
        <v>37.79</v>
      </c>
      <c r="CB7" s="24">
        <v>406.68</v>
      </c>
      <c r="CC7" s="24">
        <v>431.65</v>
      </c>
      <c r="CD7" s="24">
        <v>490.49</v>
      </c>
      <c r="CE7" s="24">
        <v>679.16</v>
      </c>
      <c r="CF7" s="24">
        <v>718.6</v>
      </c>
      <c r="CG7" s="24">
        <v>508.64</v>
      </c>
      <c r="CH7" s="24">
        <v>525.22</v>
      </c>
      <c r="CI7" s="24">
        <v>520.91999999999996</v>
      </c>
      <c r="CJ7" s="24">
        <v>486.77</v>
      </c>
      <c r="CK7" s="24">
        <v>502.1</v>
      </c>
      <c r="CL7" s="24">
        <v>497.52</v>
      </c>
      <c r="CM7" s="24">
        <v>64.290000000000006</v>
      </c>
      <c r="CN7" s="24">
        <v>71.430000000000007</v>
      </c>
      <c r="CO7" s="24">
        <v>57.14</v>
      </c>
      <c r="CP7" s="24">
        <v>57.14</v>
      </c>
      <c r="CQ7" s="24">
        <v>57.14</v>
      </c>
      <c r="CR7" s="24">
        <v>34.29</v>
      </c>
      <c r="CS7" s="24">
        <v>35.340000000000003</v>
      </c>
      <c r="CT7" s="24">
        <v>34.68</v>
      </c>
      <c r="CU7" s="24">
        <v>34.700000000000003</v>
      </c>
      <c r="CV7" s="24">
        <v>46.83</v>
      </c>
      <c r="CW7" s="24">
        <v>46.97</v>
      </c>
      <c r="CX7" s="24">
        <v>100</v>
      </c>
      <c r="CY7" s="24">
        <v>100</v>
      </c>
      <c r="CZ7" s="24">
        <v>100</v>
      </c>
      <c r="DA7" s="24">
        <v>100</v>
      </c>
      <c r="DB7" s="24">
        <v>100</v>
      </c>
      <c r="DC7" s="24">
        <v>89.88</v>
      </c>
      <c r="DD7" s="24">
        <v>91.52</v>
      </c>
      <c r="DE7" s="24">
        <v>90.33</v>
      </c>
      <c r="DF7" s="24">
        <v>90.04</v>
      </c>
      <c r="DG7" s="24">
        <v>90.58</v>
      </c>
      <c r="DH7" s="24">
        <v>90.42</v>
      </c>
      <c r="DI7" s="24">
        <v>27.56</v>
      </c>
      <c r="DJ7" s="24">
        <v>28.77</v>
      </c>
      <c r="DK7" s="24">
        <v>33</v>
      </c>
      <c r="DL7" s="24">
        <v>37.24</v>
      </c>
      <c r="DM7" s="24">
        <v>41.47</v>
      </c>
      <c r="DN7" s="24">
        <v>31.73</v>
      </c>
      <c r="DO7" s="24">
        <v>30.28</v>
      </c>
      <c r="DP7" s="24">
        <v>31</v>
      </c>
      <c r="DQ7" s="24">
        <v>29.28</v>
      </c>
      <c r="DR7" s="24">
        <v>32.380000000000003</v>
      </c>
      <c r="DS7" s="24">
        <v>31.92</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dcterms:created xsi:type="dcterms:W3CDTF">2022-12-01T01:40:09Z</dcterms:created>
  <dcterms:modified xsi:type="dcterms:W3CDTF">2023-01-19T06:27:33Z</dcterms:modified>
  <cp:category/>
</cp:coreProperties>
</file>